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EstaPasta_de_trabalho" defaultThemeVersion="124226"/>
  <xr:revisionPtr revIDLastSave="0" documentId="13_ncr:1_{DCD45EB8-2DE5-4178-A12E-8081FD06C30D}" xr6:coauthVersionLast="47" xr6:coauthVersionMax="47" xr10:uidLastSave="{00000000-0000-0000-0000-000000000000}"/>
  <bookViews>
    <workbookView xWindow="-108" yWindow="-108" windowWidth="23256" windowHeight="12576" tabRatio="764" xr2:uid="{00000000-000D-0000-FFFF-FFFF00000000}"/>
  </bookViews>
  <sheets>
    <sheet name="Índice" sheetId="1" r:id="rId1"/>
    <sheet name="A-1" sheetId="3" r:id="rId2"/>
    <sheet name="A-2" sheetId="24" r:id="rId3"/>
    <sheet name="A-3" sheetId="4" r:id="rId4"/>
    <sheet name="A-4" sheetId="6" r:id="rId5"/>
    <sheet name="A-5" sheetId="7" r:id="rId6"/>
    <sheet name="A-6" sheetId="8" r:id="rId7"/>
    <sheet name="A-7" sheetId="10" r:id="rId8"/>
    <sheet name="A-8" sheetId="114" r:id="rId9"/>
    <sheet name="A-9" sheetId="11" r:id="rId10"/>
    <sheet name="A-10" sheetId="115" r:id="rId11"/>
    <sheet name="A-11" sheetId="12" r:id="rId12"/>
    <sheet name="A-12" sheetId="13" r:id="rId13"/>
    <sheet name="A-13" sheetId="14" r:id="rId14"/>
    <sheet name="A-14" sheetId="18" r:id="rId15"/>
    <sheet name="A-15" sheetId="19" r:id="rId16"/>
    <sheet name="A-16" sheetId="98" r:id="rId17"/>
    <sheet name="A-17" sheetId="20" r:id="rId18"/>
    <sheet name="A-18" sheetId="21" r:id="rId19"/>
    <sheet name="A-19" sheetId="22" r:id="rId20"/>
    <sheet name="A-20" sheetId="23" r:id="rId21"/>
    <sheet name="A-21" sheetId="26" r:id="rId22"/>
    <sheet name="A-22" sheetId="27" r:id="rId23"/>
    <sheet name="A-23" sheetId="28" r:id="rId24"/>
    <sheet name="A-24" sheetId="103" r:id="rId25"/>
    <sheet name="A-25" sheetId="29" r:id="rId26"/>
    <sheet name="A-26" sheetId="73" r:id="rId27"/>
    <sheet name="A-27" sheetId="74" r:id="rId28"/>
    <sheet name="A-28" sheetId="31" r:id="rId29"/>
    <sheet name="A-29" sheetId="32" r:id="rId30"/>
    <sheet name="A-30" sheetId="33" r:id="rId31"/>
    <sheet name="A-31" sheetId="34" r:id="rId32"/>
    <sheet name="A-32" sheetId="35" r:id="rId33"/>
    <sheet name="A-33" sheetId="36" r:id="rId34"/>
    <sheet name="A-34" sheetId="83" r:id="rId35"/>
    <sheet name="A-35" sheetId="86" r:id="rId36"/>
    <sheet name="A-36" sheetId="41" r:id="rId37"/>
    <sheet name="A-37" sheetId="85" r:id="rId38"/>
    <sheet name="A-38" sheetId="43" r:id="rId39"/>
    <sheet name="A-39" sheetId="87" r:id="rId40"/>
    <sheet name="A-40" sheetId="84" r:id="rId41"/>
    <sheet name="A-41" sheetId="46" r:id="rId42"/>
    <sheet name="A-42" sheetId="66" r:id="rId43"/>
    <sheet name="A-43" sheetId="67" r:id="rId44"/>
    <sheet name="A-44" sheetId="79" r:id="rId45"/>
    <sheet name="A-45" sheetId="68" r:id="rId46"/>
    <sheet name="A-46" sheetId="78" r:id="rId47"/>
    <sheet name="A-47" sheetId="77" r:id="rId48"/>
    <sheet name="A-48" sheetId="69" r:id="rId49"/>
    <sheet name="A-49" sheetId="80" r:id="rId50"/>
    <sheet name="A-50" sheetId="108" r:id="rId51"/>
    <sheet name="A-51" sheetId="110" r:id="rId52"/>
    <sheet name="A-52" sheetId="109" r:id="rId53"/>
    <sheet name="A-53" sheetId="120" r:id="rId54"/>
    <sheet name="A-54" sheetId="113" r:id="rId55"/>
    <sheet name="A-55" sheetId="105" r:id="rId56"/>
    <sheet name="A-56" sheetId="112" r:id="rId57"/>
    <sheet name="ESRI_MAPINFO_SHEET" sheetId="2" state="veryHidden" r:id="rId58"/>
  </sheets>
  <externalReferences>
    <externalReference r:id="rId59"/>
    <externalReference r:id="rId60"/>
    <externalReference r:id="rId61"/>
  </externalReferences>
  <definedNames>
    <definedName name="_Ref11750161" localSheetId="21">'A-21'!$C$5</definedName>
    <definedName name="_Ref11750161" localSheetId="22">'A-22'!$C$5</definedName>
    <definedName name="_Ref11750161" localSheetId="23">'A-23'!$C$5</definedName>
    <definedName name="_Ref11750161" localSheetId="25">'A-25'!$C$5</definedName>
    <definedName name="_Ref11750161" localSheetId="26">'A-26'!$C$5</definedName>
    <definedName name="_Ref11750161" localSheetId="27">'A-27'!$C$5</definedName>
    <definedName name="_Ref11750161" localSheetId="28">'A-28'!$C$5</definedName>
    <definedName name="_Ref11750161" localSheetId="29">'A-29'!$C$5</definedName>
    <definedName name="_Ref11750161" localSheetId="30">'A-30'!$C$5</definedName>
    <definedName name="_Ref11750161" localSheetId="31">'A-31'!$C$5</definedName>
    <definedName name="_Ref11750161" localSheetId="32">'A-32'!$C$5</definedName>
    <definedName name="_Ref11750161" localSheetId="33">'A-33'!#REF!</definedName>
    <definedName name="_Ref11750161" localSheetId="34">'A-34'!$C$5</definedName>
    <definedName name="_Ref11750161" localSheetId="35">'A-35'!$C$5</definedName>
    <definedName name="_Ref11750161" localSheetId="36">'A-36'!#REF!</definedName>
    <definedName name="_Ref11750161" localSheetId="37">'A-37'!$C$5</definedName>
    <definedName name="_Ref11750161" localSheetId="38">'A-38'!$C$5</definedName>
    <definedName name="_Ref11750161" localSheetId="39">'A-39'!$C$5</definedName>
    <definedName name="_Ref11750161" localSheetId="40">'A-40'!$C$5</definedName>
    <definedName name="_Ref11750161" localSheetId="41">'A-41'!$C$5</definedName>
    <definedName name="_Ref11750161" localSheetId="42">'A-42'!$C$5</definedName>
    <definedName name="_Ref11750161" localSheetId="43">'A-43'!$C$5</definedName>
    <definedName name="_Ref11750161" localSheetId="45">'A-45'!$C$5</definedName>
    <definedName name="_Ref11750161" localSheetId="46">'A-46'!$C$5</definedName>
    <definedName name="_Ref11750161" localSheetId="47">'A-47'!$C$5</definedName>
    <definedName name="_Ref11750161" localSheetId="48">'A-48'!$C$5</definedName>
    <definedName name="_Ref11750161" localSheetId="49">'A-49'!$C$5</definedName>
    <definedName name="_Ref11750161" localSheetId="50">'A-50'!$C$5</definedName>
    <definedName name="_Ref11750161" localSheetId="51">'A-51'!$C$5</definedName>
    <definedName name="_Ref11750161" localSheetId="52">'A-52'!$C$5</definedName>
    <definedName name="_Ref11750161" localSheetId="53">'A-53'!$C$5</definedName>
    <definedName name="_Ref11750161" localSheetId="54">'A-54'!$C$5</definedName>
    <definedName name="_Ref11750161" localSheetId="55">'A-55'!$C$5</definedName>
    <definedName name="_Ref11750161" localSheetId="56">'A-56'!$C$5</definedName>
    <definedName name="_Ref11750161" localSheetId="8">'A-8'!$C$5</definedName>
    <definedName name="_Ref11750187" localSheetId="22">'A-22'!$C$5</definedName>
    <definedName name="_Ref11750187" localSheetId="23">'A-23'!$C$5</definedName>
    <definedName name="_Ref11750187" localSheetId="25">'A-25'!$C$5</definedName>
    <definedName name="_Ref11750187" localSheetId="26">'A-26'!$C$5</definedName>
    <definedName name="_Ref11750187" localSheetId="27">'A-27'!$C$5</definedName>
    <definedName name="_Ref11750187" localSheetId="28">'A-28'!$C$5</definedName>
    <definedName name="_Ref11750187" localSheetId="29">'A-29'!$C$5</definedName>
    <definedName name="_Ref11750187" localSheetId="30">'A-30'!$C$5</definedName>
    <definedName name="_Ref11750187" localSheetId="31">'A-31'!$C$5</definedName>
    <definedName name="_Ref11750187" localSheetId="32">'A-32'!$C$5</definedName>
    <definedName name="_Ref11750187" localSheetId="33">'A-33'!#REF!</definedName>
    <definedName name="_Ref11750187" localSheetId="34">'A-34'!$C$5</definedName>
    <definedName name="_Ref11750187" localSheetId="35">'A-35'!$C$5</definedName>
    <definedName name="_Ref11750187" localSheetId="36">'A-36'!#REF!</definedName>
    <definedName name="_Ref11750187" localSheetId="37">'A-37'!$C$5</definedName>
    <definedName name="_Ref11750187" localSheetId="38">'A-38'!$C$5</definedName>
    <definedName name="_Ref11750187" localSheetId="39">'A-39'!$C$5</definedName>
    <definedName name="_Ref11750187" localSheetId="40">'A-40'!$C$5</definedName>
    <definedName name="_Ref11750187" localSheetId="41">'A-41'!$C$5</definedName>
    <definedName name="_Ref11750187" localSheetId="42">'A-42'!$C$5</definedName>
    <definedName name="_Ref11750187" localSheetId="43">'A-43'!$C$5</definedName>
    <definedName name="_Ref11750187" localSheetId="45">'A-45'!$C$5</definedName>
    <definedName name="_Ref11750187" localSheetId="46">'A-46'!$C$5</definedName>
    <definedName name="_Ref11750187" localSheetId="47">'A-47'!$C$5</definedName>
    <definedName name="_Ref11750187" localSheetId="48">'A-48'!$C$5</definedName>
    <definedName name="_Ref11750187" localSheetId="49">'A-49'!$C$5</definedName>
    <definedName name="_Ref11750187" localSheetId="50">'A-50'!$C$5</definedName>
    <definedName name="_Ref11750187" localSheetId="51">'A-51'!$C$5</definedName>
    <definedName name="_Ref11750187" localSheetId="52">'A-52'!$C$5</definedName>
    <definedName name="_Ref11750187" localSheetId="53">'A-53'!$C$5</definedName>
    <definedName name="_Ref11750187" localSheetId="54">'A-54'!$C$5</definedName>
    <definedName name="_Ref11750187" localSheetId="55">'A-55'!$C$5</definedName>
    <definedName name="_Ref11750187" localSheetId="56">'A-56'!$C$5</definedName>
    <definedName name="_Ref11750187" localSheetId="8">'A-8'!$C$5</definedName>
    <definedName name="_Ref11771521" localSheetId="0">Índice!$AQ$62</definedName>
    <definedName name="_Ref38615509" localSheetId="33">'A-33'!#REF!</definedName>
    <definedName name="_Ref38616215" localSheetId="26">'A-26'!$C$5</definedName>
    <definedName name="_Ref38616215" localSheetId="27">'A-27'!$C$5</definedName>
    <definedName name="_Ref38616215" localSheetId="35">'A-35'!$C$5</definedName>
    <definedName name="_Ref38616215" localSheetId="38">'A-38'!$C$5</definedName>
    <definedName name="_Ref38616215" localSheetId="39">'A-39'!$C$5</definedName>
    <definedName name="_Ref38616215" localSheetId="40">'A-40'!$C$5</definedName>
    <definedName name="_Ref38616215" localSheetId="41">'A-41'!$C$5</definedName>
    <definedName name="_Ref38616215" localSheetId="42">'A-42'!$C$5</definedName>
    <definedName name="_Ref38616215" localSheetId="43">'A-43'!$C$5</definedName>
    <definedName name="_Ref38616215" localSheetId="45">'A-45'!$C$5</definedName>
    <definedName name="_Ref38616215" localSheetId="46">'A-46'!$C$5</definedName>
    <definedName name="_Ref38616215" localSheetId="47">'A-47'!$C$5</definedName>
    <definedName name="_Ref38616215" localSheetId="48">'A-48'!$C$5</definedName>
    <definedName name="_Ref38616215" localSheetId="49">'A-49'!$C$5</definedName>
    <definedName name="_Ref38616215" localSheetId="50">'A-50'!$C$5</definedName>
    <definedName name="_Ref38616215" localSheetId="51">'A-51'!$C$5</definedName>
    <definedName name="_Ref38616215" localSheetId="52">'A-52'!$C$5</definedName>
    <definedName name="_Ref38616215" localSheetId="53">'A-53'!$C$5</definedName>
    <definedName name="_Ref38616215" localSheetId="54">'A-54'!$C$5</definedName>
    <definedName name="_Ref38616215" localSheetId="55">'A-55'!$C$5</definedName>
    <definedName name="_Ref38616215" localSheetId="56">'A-56'!$C$5</definedName>
    <definedName name="_Ref39585668" localSheetId="46">'A-46'!$C$5</definedName>
    <definedName name="_Ref414639940" localSheetId="26">'A-26'!$C$5</definedName>
    <definedName name="_Ref414639940" localSheetId="27">'A-27'!$C$5</definedName>
    <definedName name="_Ref414639940" localSheetId="35">'A-35'!$C$5</definedName>
    <definedName name="_Ref414639940" localSheetId="41">'A-41'!$C$5</definedName>
    <definedName name="_Ref414639940" localSheetId="42">'A-42'!$C$5</definedName>
    <definedName name="_Ref414639940" localSheetId="43">'A-43'!$C$5</definedName>
    <definedName name="_Ref414639940" localSheetId="45">'A-45'!$C$5</definedName>
    <definedName name="_Ref414639940" localSheetId="46">'A-46'!$C$5</definedName>
    <definedName name="_Ref414639940" localSheetId="47">'A-47'!$C$5</definedName>
    <definedName name="_Ref414639940" localSheetId="48">'A-48'!$C$5</definedName>
    <definedName name="_Ref414639940" localSheetId="49">'A-49'!$C$5</definedName>
    <definedName name="_Ref414639940" localSheetId="50">'A-50'!$C$5</definedName>
    <definedName name="_Ref414639940" localSheetId="51">'A-51'!$C$5</definedName>
    <definedName name="_Ref414639940" localSheetId="52">'A-52'!$C$5</definedName>
    <definedName name="_Ref414639940" localSheetId="53">'A-53'!$C$5</definedName>
    <definedName name="_Ref414639940" localSheetId="54">'A-54'!$C$5</definedName>
    <definedName name="_Ref414639940" localSheetId="55">'A-55'!$C$5</definedName>
    <definedName name="_Ref414639940" localSheetId="56">'A-56'!$C$5</definedName>
    <definedName name="_Ref414969817" localSheetId="25">'A-25'!$C$5</definedName>
    <definedName name="_Ref416179262" localSheetId="6">'A-6'!$C$6</definedName>
    <definedName name="_Ref416179298" localSheetId="11">'A-11'!$C$6</definedName>
    <definedName name="_Ref416179311" localSheetId="13">'A-13'!$C$5</definedName>
    <definedName name="_Ref416179327" localSheetId="14">'A-14'!$C$5</definedName>
    <definedName name="_Ref416179516" localSheetId="10">'A-10'!$C$6</definedName>
    <definedName name="_Ref416179516" localSheetId="9">'A-9'!$C$6</definedName>
    <definedName name="_Ref419210832" localSheetId="26">'A-26'!$C$5</definedName>
    <definedName name="_Ref419210832" localSheetId="27">'A-27'!$C$5</definedName>
    <definedName name="_Ref419210832" localSheetId="30">'A-30'!$C$5</definedName>
    <definedName name="_Ref419210832" localSheetId="34">'A-34'!$C$5</definedName>
    <definedName name="_Ref419210832" localSheetId="35">'A-35'!$C$5</definedName>
    <definedName name="_Ref419210832" localSheetId="36">'A-36'!#REF!</definedName>
    <definedName name="_Ref419210832" localSheetId="37">'A-37'!$C$5</definedName>
    <definedName name="_Ref419210832" localSheetId="38">'A-38'!$C$5</definedName>
    <definedName name="_Ref419210832" localSheetId="39">'A-39'!$C$5</definedName>
    <definedName name="_Ref419210832" localSheetId="40">'A-40'!$C$5</definedName>
    <definedName name="_Ref419210832" localSheetId="41">'A-41'!$C$5</definedName>
    <definedName name="_Ref419210832" localSheetId="42">'A-42'!$C$5</definedName>
    <definedName name="_Ref419210832" localSheetId="43">'A-43'!$C$5</definedName>
    <definedName name="_Ref419210832" localSheetId="45">'A-45'!$C$5</definedName>
    <definedName name="_Ref419210832" localSheetId="46">'A-46'!$C$5</definedName>
    <definedName name="_Ref419210832" localSheetId="47">'A-47'!$C$5</definedName>
    <definedName name="_Ref419210832" localSheetId="48">'A-48'!$C$5</definedName>
    <definedName name="_Ref419210832" localSheetId="49">'A-49'!$C$5</definedName>
    <definedName name="_Ref419210832" localSheetId="50">'A-50'!$C$5</definedName>
    <definedName name="_Ref419210832" localSheetId="51">'A-51'!$C$5</definedName>
    <definedName name="_Ref419210832" localSheetId="52">'A-52'!$C$5</definedName>
    <definedName name="_Ref419210832" localSheetId="53">'A-53'!$C$5</definedName>
    <definedName name="_Ref419210832" localSheetId="54">'A-54'!$C$5</definedName>
    <definedName name="_Ref419210832" localSheetId="55">'A-55'!$C$5</definedName>
    <definedName name="_Ref419210832" localSheetId="56">'A-56'!$C$5</definedName>
    <definedName name="_Ref419210832" localSheetId="8">'A-8'!$C$5</definedName>
    <definedName name="_Ref44346475" localSheetId="0">Índice!$AD$34</definedName>
    <definedName name="_Ref444769674" localSheetId="31">'A-31'!$C$5</definedName>
    <definedName name="_Ref444769674" localSheetId="32">'A-32'!$C$5</definedName>
    <definedName name="_Ref444769674" localSheetId="33">'A-33'!#REF!</definedName>
    <definedName name="_Ref479760941" localSheetId="15">'A-15'!$C$5</definedName>
    <definedName name="_Ref482088035" localSheetId="18">'A-18'!$C$5</definedName>
    <definedName name="_Ref482088048" localSheetId="19">'A-19'!$C$5</definedName>
    <definedName name="_Ref483921005" localSheetId="17">'A-17'!$C$5</definedName>
    <definedName name="_Ref484099929" localSheetId="12">'A-12'!$C$6</definedName>
    <definedName name="_Ref515355743" localSheetId="0">Índice!$AQ$42</definedName>
    <definedName name="_Ref515905412" localSheetId="20">'A-20'!$C$5</definedName>
    <definedName name="_Ref515905412" localSheetId="21">'A-21'!$C$5</definedName>
    <definedName name="_Ref515905412" localSheetId="22">'A-22'!$C$5</definedName>
    <definedName name="_Ref515905412" localSheetId="23">'A-23'!$C$5</definedName>
    <definedName name="_Ref515905412" localSheetId="25">'A-25'!$C$5</definedName>
    <definedName name="_Ref515905412" localSheetId="26">'A-26'!$C$5</definedName>
    <definedName name="_Ref515905412" localSheetId="27">'A-27'!$C$5</definedName>
    <definedName name="_Ref515905412" localSheetId="28">'A-28'!$C$5</definedName>
    <definedName name="_Ref515905412" localSheetId="29">'A-29'!$C$5</definedName>
    <definedName name="_Ref515905412" localSheetId="30">'A-30'!$C$5</definedName>
    <definedName name="_Ref515905412" localSheetId="31">'A-31'!$C$5</definedName>
    <definedName name="_Ref515905412" localSheetId="32">'A-32'!$C$5</definedName>
    <definedName name="_Ref515905412" localSheetId="33">'A-33'!#REF!</definedName>
    <definedName name="_Ref515905412" localSheetId="34">'A-34'!$C$5</definedName>
    <definedName name="_Ref515905412" localSheetId="35">'A-35'!$C$5</definedName>
    <definedName name="_Ref515905412" localSheetId="36">'A-36'!#REF!</definedName>
    <definedName name="_Ref515905412" localSheetId="37">'A-37'!$C$5</definedName>
    <definedName name="_Ref515905412" localSheetId="38">'A-38'!$C$5</definedName>
    <definedName name="_Ref515905412" localSheetId="39">'A-39'!$C$5</definedName>
    <definedName name="_Ref515905412" localSheetId="40">'A-40'!$C$5</definedName>
    <definedName name="_Ref515905412" localSheetId="41">'A-41'!$C$5</definedName>
    <definedName name="_Ref515905412" localSheetId="42">'A-42'!$C$5</definedName>
    <definedName name="_Ref515905412" localSheetId="43">'A-43'!$C$5</definedName>
    <definedName name="_Ref515905412" localSheetId="45">'A-45'!$C$5</definedName>
    <definedName name="_Ref515905412" localSheetId="46">'A-46'!$C$5</definedName>
    <definedName name="_Ref515905412" localSheetId="47">'A-47'!$C$5</definedName>
    <definedName name="_Ref515905412" localSheetId="48">'A-48'!$C$5</definedName>
    <definedName name="_Ref515905412" localSheetId="49">'A-49'!$C$5</definedName>
    <definedName name="_Ref515905412" localSheetId="50">'A-50'!$C$5</definedName>
    <definedName name="_Ref515905412" localSheetId="51">'A-51'!$C$5</definedName>
    <definedName name="_Ref515905412" localSheetId="52">'A-52'!$C$5</definedName>
    <definedName name="_Ref515905412" localSheetId="53">'A-53'!$C$5</definedName>
    <definedName name="_Ref515905412" localSheetId="54">'A-54'!$C$5</definedName>
    <definedName name="_Ref515905412" localSheetId="55">'A-55'!$C$5</definedName>
    <definedName name="_Ref515905412" localSheetId="56">'A-56'!$C$5</definedName>
    <definedName name="_Ref515905412" localSheetId="8">'A-8'!$C$5</definedName>
    <definedName name="_Ref65601466" localSheetId="0">Índice!$Q$42</definedName>
    <definedName name="_Ref65677600" localSheetId="0">Índice!$AQ$10</definedName>
    <definedName name="_Ref65749564" localSheetId="0">Índice!$AQ$58</definedName>
    <definedName name="_Ref75947196" localSheetId="0">Índice!#REF!</definedName>
    <definedName name="_Ref75950553" localSheetId="0">Índice!$AQ$14</definedName>
    <definedName name="_Ref7775031" localSheetId="7">'A-7'!$C$6</definedName>
    <definedName name="_Ref9848671" localSheetId="0">Índice!$AQ$66</definedName>
    <definedName name="_Ref9849419" localSheetId="0">Índice!$AQ$70</definedName>
    <definedName name="Título" localSheetId="26">[1]Índice!$AD$3</definedName>
    <definedName name="Título" localSheetId="27">[1]Índice!$AD$3</definedName>
    <definedName name="Título" localSheetId="34">[2]Índice!$AD$3</definedName>
    <definedName name="Título" localSheetId="35">[3]Índice!$AD$3</definedName>
    <definedName name="Título" localSheetId="37">[3]Índice!$AD$3</definedName>
    <definedName name="Título" localSheetId="39">[3]Índice!$AD$3</definedName>
    <definedName name="Título" localSheetId="40">[3]Índice!$AD$3</definedName>
    <definedName name="Título">Índice!$AF$3</definedName>
    <definedName name="Título_ACBio">Índice!$AF$3</definedName>
    <definedName name="Título1">Índice!$AF$3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41" l="1"/>
  <c r="G19" i="41"/>
  <c r="F19" i="41"/>
  <c r="C5" i="112"/>
  <c r="C5" i="105"/>
  <c r="C5" i="113"/>
  <c r="C5" i="120"/>
  <c r="H2" i="120"/>
  <c r="C5" i="109"/>
  <c r="C5" i="110"/>
  <c r="C5" i="108" l="1"/>
  <c r="C5" i="80"/>
  <c r="C5" i="69"/>
  <c r="C5" i="77"/>
  <c r="C5" i="78"/>
  <c r="C5" i="68"/>
  <c r="C5" i="67"/>
  <c r="F13" i="67"/>
  <c r="E13" i="67"/>
  <c r="D13" i="67"/>
  <c r="C13" i="67"/>
  <c r="C5" i="66"/>
  <c r="C5" i="46"/>
  <c r="C5" i="84"/>
  <c r="C5" i="87"/>
  <c r="C5" i="43"/>
  <c r="C5" i="85"/>
  <c r="C5" i="41"/>
  <c r="C5" i="86"/>
  <c r="C5" i="83"/>
  <c r="J2" i="83"/>
  <c r="E5" i="36"/>
  <c r="C5" i="35"/>
  <c r="C5" i="34"/>
  <c r="C5" i="33"/>
  <c r="C5" i="32"/>
  <c r="C5" i="31"/>
  <c r="C5" i="74"/>
  <c r="C5" i="73"/>
  <c r="C5" i="29"/>
  <c r="C5" i="103"/>
  <c r="C5" i="28"/>
  <c r="C5" i="27"/>
  <c r="C5" i="26"/>
  <c r="C5" i="23"/>
  <c r="C5" i="22"/>
  <c r="C5" i="21"/>
  <c r="C5" i="20"/>
  <c r="C5" i="98"/>
  <c r="C5" i="19"/>
  <c r="C5" i="18"/>
  <c r="C5" i="14" l="1"/>
  <c r="C6" i="13"/>
  <c r="C6" i="12"/>
  <c r="C6" i="115"/>
  <c r="C5" i="114"/>
  <c r="AB28" i="114"/>
  <c r="AB26" i="114"/>
  <c r="AB24" i="114"/>
  <c r="AB22" i="114"/>
  <c r="AB20" i="114"/>
  <c r="AB18" i="114"/>
  <c r="AB16" i="114"/>
  <c r="AB14" i="114"/>
  <c r="AB12" i="114"/>
  <c r="AB10" i="114"/>
  <c r="Y27" i="114"/>
  <c r="Y25" i="114"/>
  <c r="Y23" i="114"/>
  <c r="Y21" i="114"/>
  <c r="Y19" i="114"/>
  <c r="Y17" i="114"/>
  <c r="Y15" i="114"/>
  <c r="Y13" i="114"/>
  <c r="Y11" i="114"/>
  <c r="Y9" i="114"/>
  <c r="C19" i="83" l="1"/>
  <c r="H3" i="115"/>
  <c r="H2" i="114"/>
  <c r="C10" i="113" l="1"/>
  <c r="C11" i="113"/>
  <c r="C12" i="113"/>
  <c r="C13" i="113"/>
  <c r="C14" i="113"/>
  <c r="C15" i="113"/>
  <c r="C16" i="113"/>
  <c r="C17" i="113"/>
  <c r="C18" i="113"/>
  <c r="C19" i="113"/>
  <c r="C20" i="113"/>
  <c r="C9" i="113"/>
  <c r="H2" i="113" l="1"/>
  <c r="H2" i="112"/>
  <c r="H2" i="110"/>
  <c r="H2" i="109"/>
  <c r="H2" i="108"/>
  <c r="H2" i="105" l="1"/>
  <c r="F19" i="20"/>
  <c r="C5" i="79"/>
  <c r="W21" i="33"/>
  <c r="J2" i="103" l="1"/>
  <c r="AA30" i="33"/>
  <c r="X29" i="33"/>
  <c r="Y29" i="33"/>
  <c r="Z29" i="33"/>
  <c r="W29" i="33"/>
  <c r="AB30" i="33"/>
  <c r="AA28" i="33"/>
  <c r="H2" i="98" l="1"/>
  <c r="G19" i="20"/>
  <c r="H19" i="20"/>
  <c r="I19" i="20"/>
  <c r="F22" i="28" l="1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H18" i="41"/>
  <c r="G18" i="41"/>
  <c r="F18" i="41"/>
  <c r="H17" i="41"/>
  <c r="G17" i="41"/>
  <c r="F17" i="41"/>
  <c r="H16" i="41"/>
  <c r="G16" i="41"/>
  <c r="F16" i="41"/>
  <c r="H15" i="41"/>
  <c r="G15" i="41"/>
  <c r="F15" i="41"/>
  <c r="H14" i="41"/>
  <c r="G14" i="41"/>
  <c r="F14" i="41"/>
  <c r="H13" i="41"/>
  <c r="G13" i="41"/>
  <c r="F13" i="41"/>
  <c r="H12" i="41"/>
  <c r="G12" i="41"/>
  <c r="F12" i="41"/>
  <c r="H11" i="41"/>
  <c r="G11" i="41"/>
  <c r="F11" i="41"/>
  <c r="H10" i="41"/>
  <c r="G10" i="41"/>
  <c r="F10" i="41"/>
  <c r="H9" i="41"/>
  <c r="G9" i="41"/>
  <c r="F9" i="41"/>
  <c r="C6" i="10"/>
  <c r="AB28" i="33" l="1"/>
  <c r="X27" i="33"/>
  <c r="W27" i="33"/>
  <c r="Y27" i="33"/>
  <c r="G18" i="20" l="1"/>
  <c r="H18" i="20"/>
  <c r="I18" i="20"/>
  <c r="J3" i="3" l="1"/>
  <c r="G3" i="24"/>
  <c r="F3" i="4"/>
  <c r="H3" i="6"/>
  <c r="G3" i="7"/>
  <c r="H3" i="8"/>
  <c r="H3" i="10"/>
  <c r="J3" i="11"/>
  <c r="I3" i="12"/>
  <c r="H3" i="13"/>
  <c r="H2" i="14"/>
  <c r="J2" i="18"/>
  <c r="H2" i="19"/>
  <c r="H2" i="20"/>
  <c r="I2" i="21"/>
  <c r="I2" i="22"/>
  <c r="I2" i="23"/>
  <c r="I2" i="26"/>
  <c r="I2" i="27"/>
  <c r="J2" i="28"/>
  <c r="G2" i="29"/>
  <c r="I2" i="80"/>
  <c r="H2" i="69"/>
  <c r="H2" i="77"/>
  <c r="F2" i="78"/>
  <c r="H2" i="68"/>
  <c r="F2" i="79"/>
  <c r="H2" i="67"/>
  <c r="H2" i="66"/>
  <c r="H2" i="46"/>
  <c r="H2" i="84"/>
  <c r="H2" i="87"/>
  <c r="H2" i="43"/>
  <c r="H2" i="85"/>
  <c r="H2" i="41"/>
  <c r="H2" i="86"/>
  <c r="I2" i="36"/>
  <c r="G2" i="35"/>
  <c r="G2" i="34"/>
  <c r="H2" i="33"/>
  <c r="H2" i="32"/>
  <c r="H2" i="31"/>
  <c r="H2" i="74"/>
  <c r="H2" i="73"/>
  <c r="F13" i="74" l="1"/>
  <c r="F12" i="74"/>
  <c r="F11" i="74"/>
  <c r="F10" i="74"/>
  <c r="F9" i="74"/>
  <c r="F14" i="74" l="1"/>
  <c r="E18" i="83" l="1"/>
  <c r="E21" i="66" l="1"/>
  <c r="E22" i="66"/>
  <c r="E23" i="66"/>
  <c r="E24" i="66"/>
  <c r="E25" i="66"/>
  <c r="E26" i="66"/>
  <c r="E27" i="66"/>
  <c r="E28" i="66"/>
  <c r="E29" i="66"/>
  <c r="E30" i="66"/>
  <c r="E31" i="66"/>
  <c r="E32" i="66"/>
  <c r="X9" i="33" l="1"/>
  <c r="Y9" i="33"/>
  <c r="X11" i="33"/>
  <c r="Y11" i="33"/>
  <c r="X13" i="33"/>
  <c r="Y13" i="33"/>
  <c r="X15" i="33"/>
  <c r="Y15" i="33"/>
  <c r="X17" i="33"/>
  <c r="Y17" i="33"/>
  <c r="X19" i="33"/>
  <c r="Y19" i="33"/>
  <c r="X21" i="33"/>
  <c r="Y21" i="33"/>
  <c r="X23" i="33"/>
  <c r="Y23" i="33"/>
  <c r="X25" i="33"/>
  <c r="Y25" i="33"/>
  <c r="W11" i="33"/>
  <c r="W13" i="33"/>
  <c r="W15" i="33"/>
  <c r="W17" i="33"/>
  <c r="W19" i="33"/>
  <c r="W23" i="33"/>
  <c r="W25" i="33"/>
  <c r="W9" i="33"/>
  <c r="F17" i="20" l="1"/>
  <c r="I17" i="20" s="1"/>
  <c r="G17" i="20" l="1"/>
  <c r="H17" i="20"/>
  <c r="F12" i="78" l="1"/>
  <c r="F11" i="78"/>
  <c r="F10" i="78"/>
  <c r="F9" i="78"/>
  <c r="E9" i="66" l="1"/>
  <c r="E10" i="66"/>
  <c r="E11" i="66"/>
  <c r="E12" i="66"/>
  <c r="E13" i="66"/>
  <c r="E14" i="66"/>
  <c r="E15" i="66"/>
  <c r="E16" i="66"/>
  <c r="E17" i="66"/>
  <c r="E18" i="66"/>
  <c r="E19" i="66"/>
  <c r="E20" i="66"/>
  <c r="C6" i="11" l="1"/>
  <c r="C6" i="8"/>
  <c r="C6" i="7"/>
  <c r="C6" i="6"/>
  <c r="C6" i="4"/>
  <c r="C6" i="24"/>
  <c r="C6" i="3"/>
  <c r="F9" i="20" l="1"/>
  <c r="F10" i="20"/>
  <c r="F11" i="20"/>
  <c r="F12" i="20"/>
  <c r="F13" i="20"/>
  <c r="F14" i="20"/>
  <c r="F15" i="20"/>
  <c r="F16" i="20"/>
  <c r="G16" i="20" s="1"/>
  <c r="I12" i="20" l="1"/>
  <c r="G12" i="20"/>
  <c r="H12" i="20"/>
  <c r="H15" i="20"/>
  <c r="G15" i="20"/>
  <c r="I15" i="20"/>
  <c r="H11" i="20"/>
  <c r="I11" i="20"/>
  <c r="G11" i="20"/>
  <c r="G14" i="20"/>
  <c r="I14" i="20"/>
  <c r="H14" i="20"/>
  <c r="G10" i="20"/>
  <c r="H10" i="20"/>
  <c r="I10" i="20"/>
  <c r="G13" i="20"/>
  <c r="H13" i="20"/>
  <c r="I13" i="20"/>
  <c r="H9" i="20"/>
  <c r="I9" i="20"/>
  <c r="G9" i="20"/>
  <c r="H16" i="20"/>
  <c r="I16" i="20"/>
</calcChain>
</file>

<file path=xl/sharedStrings.xml><?xml version="1.0" encoding="utf-8"?>
<sst xmlns="http://schemas.openxmlformats.org/spreadsheetml/2006/main" count="687" uniqueCount="335">
  <si>
    <t>Gráfico 2 - Participação da cana planta na área total colhida e produtividade (Brasil)</t>
  </si>
  <si>
    <t>Gráfico 3 - Idade média do canavial (Brasil e regiões)</t>
  </si>
  <si>
    <t>Gráfico 4 - Valor captado de financiamentos públicos para o cultivo da cana</t>
  </si>
  <si>
    <t>Gráfico 5 - Colheita e Plantio mecanizados x Rendimento da cana</t>
  </si>
  <si>
    <t>Gráfico 6 - Histórico anual do processamento de cana</t>
  </si>
  <si>
    <t>Voltar p/ Índice</t>
  </si>
  <si>
    <t>Safra</t>
  </si>
  <si>
    <t>Área de Plantio</t>
  </si>
  <si>
    <t xml:space="preserve">Área colhida </t>
  </si>
  <si>
    <t>(Milhões de hectares)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</si>
  <si>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</si>
  <si>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</si>
  <si>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</si>
  <si>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</si>
  <si>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</si>
  <si>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</si>
  <si>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</si>
  <si>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</si>
  <si>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</si>
  <si>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</si>
  <si>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% de cana planta</t>
  </si>
  <si>
    <t>Perfil desejado</t>
  </si>
  <si>
    <t>Expansão</t>
  </si>
  <si>
    <t>Renovação</t>
  </si>
  <si>
    <t>Produtividade</t>
  </si>
  <si>
    <t>(%)</t>
  </si>
  <si>
    <t>(tc/ha)</t>
  </si>
  <si>
    <t>Brasil</t>
  </si>
  <si>
    <t>Centro-Sul</t>
  </si>
  <si>
    <t>Norte-Nordeste</t>
  </si>
  <si>
    <t>(Nº de cortes)</t>
  </si>
  <si>
    <t>Ano</t>
  </si>
  <si>
    <t>PRORENOVA</t>
  </si>
  <si>
    <t>Outros programas</t>
  </si>
  <si>
    <t>Total</t>
  </si>
  <si>
    <t>(Bilhões de reais)</t>
  </si>
  <si>
    <t>Colheita mecanizada (Brasil)</t>
  </si>
  <si>
    <t>Colheita mecanizada (C-Sul)</t>
  </si>
  <si>
    <t>Plantio mecanizado (C-Sul)</t>
  </si>
  <si>
    <t>Rendimento de ATR (Brasil)</t>
  </si>
  <si>
    <t>Kg ATR / tc</t>
  </si>
  <si>
    <t>Cana processada</t>
  </si>
  <si>
    <t>(Milhões de ton)</t>
  </si>
  <si>
    <t>Anidro</t>
  </si>
  <si>
    <t>Hidratado</t>
  </si>
  <si>
    <t>(Bilhões de litros)</t>
  </si>
  <si>
    <t xml:space="preserve">Anidro </t>
  </si>
  <si>
    <t xml:space="preserve">Hidratado </t>
  </si>
  <si>
    <t xml:space="preserve">Total </t>
  </si>
  <si>
    <t>(Milhões de litros)</t>
  </si>
  <si>
    <t>Mês</t>
  </si>
  <si>
    <t xml:space="preserve"> Total</t>
  </si>
  <si>
    <t>Produção</t>
  </si>
  <si>
    <t>Exportação</t>
  </si>
  <si>
    <t>Consumo interno + variação de estoque</t>
  </si>
  <si>
    <t>Taxa de câmbio - Dolar (EUA)</t>
  </si>
  <si>
    <t>Exportação de açúcar</t>
  </si>
  <si>
    <t>(R$ / US$)</t>
  </si>
  <si>
    <t>Açúcar VHP</t>
  </si>
  <si>
    <t>Açúcar refinado</t>
  </si>
  <si>
    <t>(cents/lb)</t>
  </si>
  <si>
    <t>Açúcar</t>
  </si>
  <si>
    <t>(% ATR)</t>
  </si>
  <si>
    <t>Licenciamento</t>
  </si>
  <si>
    <t>(Milhões de unidades)</t>
  </si>
  <si>
    <t>Gasolina A</t>
  </si>
  <si>
    <t>(Milhões de m³ gas. equiv.)</t>
  </si>
  <si>
    <t>Gasolina C</t>
  </si>
  <si>
    <t>Etanol hidratado</t>
  </si>
  <si>
    <t>Demanda</t>
  </si>
  <si>
    <t>Importação líquida</t>
  </si>
  <si>
    <t>Consumidor</t>
  </si>
  <si>
    <t>Distribuidor</t>
  </si>
  <si>
    <t>Usina/SP</t>
  </si>
  <si>
    <t>PE/PG</t>
  </si>
  <si>
    <t>PE</t>
  </si>
  <si>
    <t>PG</t>
  </si>
  <si>
    <t>UFs</t>
  </si>
  <si>
    <t>Gasolina</t>
  </si>
  <si>
    <t>Etanol</t>
  </si>
  <si>
    <t>SE</t>
  </si>
  <si>
    <t>PA</t>
  </si>
  <si>
    <t>CE</t>
  </si>
  <si>
    <t>MA</t>
  </si>
  <si>
    <t>GO</t>
  </si>
  <si>
    <t>PB</t>
  </si>
  <si>
    <t>RN</t>
  </si>
  <si>
    <t>BA</t>
  </si>
  <si>
    <t>MS</t>
  </si>
  <si>
    <t>PR</t>
  </si>
  <si>
    <t>SP</t>
  </si>
  <si>
    <t>MG</t>
  </si>
  <si>
    <t>Implantação</t>
  </si>
  <si>
    <t>Fechamento</t>
  </si>
  <si>
    <t>Reativação</t>
  </si>
  <si>
    <t>Variação de capacidade instalada</t>
  </si>
  <si>
    <t>(unidades)</t>
  </si>
  <si>
    <t>(milhões de ton/ano)</t>
  </si>
  <si>
    <t>(mil m³/dia)</t>
  </si>
  <si>
    <t>Regiões</t>
  </si>
  <si>
    <t>Etanol Anidro</t>
  </si>
  <si>
    <t>Etanol Hidratado</t>
  </si>
  <si>
    <t>Outros Álcoois</t>
  </si>
  <si>
    <t>(m³)</t>
  </si>
  <si>
    <t>Centro-Oeste</t>
  </si>
  <si>
    <t>Nordeste</t>
  </si>
  <si>
    <t>Norte</t>
  </si>
  <si>
    <t>Sudeste</t>
  </si>
  <si>
    <t>Sul</t>
  </si>
  <si>
    <t>Hidráulica
(&gt;30 MW)</t>
  </si>
  <si>
    <t>PCH</t>
  </si>
  <si>
    <t>Térmica</t>
  </si>
  <si>
    <t>Eólica</t>
  </si>
  <si>
    <t>Solar Fotovoltaica</t>
  </si>
  <si>
    <t>Térmica a Biomassa</t>
  </si>
  <si>
    <r>
      <t>(GW</t>
    </r>
    <r>
      <rPr>
        <vertAlign val="subscript"/>
        <sz val="11"/>
        <color theme="1"/>
        <rFont val="Calibri"/>
        <family val="2"/>
        <scheme val="minor"/>
      </rPr>
      <t>méd</t>
    </r>
    <r>
      <rPr>
        <sz val="11"/>
        <color theme="1"/>
        <rFont val="Calibri"/>
        <family val="2"/>
        <scheme val="minor"/>
      </rPr>
      <t>)</t>
    </r>
  </si>
  <si>
    <t>Autoconsumo</t>
  </si>
  <si>
    <t>Leilões de Energia de Reserva</t>
  </si>
  <si>
    <t>Leilões de Energia Nova</t>
  </si>
  <si>
    <t>Leilões de Fonte Alternativa</t>
  </si>
  <si>
    <t>PROINFA</t>
  </si>
  <si>
    <t>Energia Injetada</t>
  </si>
  <si>
    <t xml:space="preserve">Cana Processada </t>
  </si>
  <si>
    <t>(Mtc)</t>
  </si>
  <si>
    <t xml:space="preserve"> </t>
  </si>
  <si>
    <t>Térmicas Sucroenergéticas</t>
  </si>
  <si>
    <t xml:space="preserve"> PLD SE/CO</t>
  </si>
  <si>
    <t>Cana</t>
  </si>
  <si>
    <t>Demais</t>
  </si>
  <si>
    <t>Cana injetada</t>
  </si>
  <si>
    <t>Demais injetadas</t>
  </si>
  <si>
    <t>Leilão</t>
  </si>
  <si>
    <t>Preço do diesel na refinaria (sem ICMS)</t>
  </si>
  <si>
    <t>Preço do biodiesel no leilão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</si>
  <si>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</si>
  <si>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</si>
  <si>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</si>
  <si>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</si>
  <si>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</si>
  <si>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</si>
  <si>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</si>
  <si>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</si>
  <si>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</si>
  <si>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</si>
  <si>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</si>
  <si>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</si>
  <si>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68C</t>
  </si>
  <si>
    <t>73C</t>
  </si>
  <si>
    <t>75C</t>
  </si>
  <si>
    <t>c/ SCS</t>
  </si>
  <si>
    <t>sem SCS</t>
  </si>
  <si>
    <t>TOTAL</t>
  </si>
  <si>
    <t>Consumo</t>
  </si>
  <si>
    <t>(mil m³/ano)</t>
  </si>
  <si>
    <t>(mil m³)</t>
  </si>
  <si>
    <t>Produção regional</t>
  </si>
  <si>
    <t>Produção de diesel</t>
  </si>
  <si>
    <t>Importação Líquida de diesel</t>
  </si>
  <si>
    <t>Produção de biodiesel</t>
  </si>
  <si>
    <t>Matérias-primas</t>
  </si>
  <si>
    <t>Participação</t>
  </si>
  <si>
    <t>Óleo de Soja</t>
  </si>
  <si>
    <t>Gordura Bovina</t>
  </si>
  <si>
    <t>Materiais graxos</t>
  </si>
  <si>
    <t>Dende</t>
  </si>
  <si>
    <t>Outras</t>
  </si>
  <si>
    <t>Consumo interno</t>
  </si>
  <si>
    <t>Uso p/ biodiesel</t>
  </si>
  <si>
    <t>(Milhões de toneladas)</t>
  </si>
  <si>
    <t>Receita</t>
  </si>
  <si>
    <t>Glicerina</t>
  </si>
  <si>
    <t>Glicerol</t>
  </si>
  <si>
    <t>Glicerina - receita</t>
  </si>
  <si>
    <t>(1.000 ton)</t>
  </si>
  <si>
    <t>(US$ milhões)</t>
  </si>
  <si>
    <t>Importação</t>
  </si>
  <si>
    <t>Dispêndio</t>
  </si>
  <si>
    <t>Exp. Líquida</t>
  </si>
  <si>
    <t>Biocombustível</t>
  </si>
  <si>
    <r>
      <t>(MtCO</t>
    </r>
    <r>
      <rPr>
        <vertAlign val="subscript"/>
        <sz val="11"/>
        <color theme="1"/>
        <rFont val="Calibri"/>
        <family val="2"/>
        <scheme val="minor"/>
      </rPr>
      <t>2eq</t>
    </r>
    <r>
      <rPr>
        <sz val="11"/>
        <color theme="1"/>
        <rFont val="Calibri"/>
        <family val="2"/>
        <scheme val="minor"/>
      </rPr>
      <t>)</t>
    </r>
  </si>
  <si>
    <t>Biodiesel</t>
  </si>
  <si>
    <t>Certificados Aprovados Vigentes</t>
  </si>
  <si>
    <t>dez/20</t>
  </si>
  <si>
    <t>dez/21</t>
  </si>
  <si>
    <t>Rota Tecnológica</t>
  </si>
  <si>
    <t>Certificações</t>
  </si>
  <si>
    <t>Volume Elegível</t>
  </si>
  <si>
    <t>Etanol 1G de cana</t>
  </si>
  <si>
    <t>Etanol 1G de cana e milho (Flex)</t>
  </si>
  <si>
    <t>Etanol 1G de milho (Full)</t>
  </si>
  <si>
    <t>Etanol 1G2G (usina integrada)</t>
  </si>
  <si>
    <t>Biometano</t>
  </si>
  <si>
    <t>Mín de Nota de Eficiência Energético-Ambiental</t>
  </si>
  <si>
    <t>Média de Nota de Eficiência Energético-Ambiental</t>
  </si>
  <si>
    <t>Máx de Nota de Eficiência Energético-Ambiental</t>
  </si>
  <si>
    <r>
      <t>(gCO</t>
    </r>
    <r>
      <rPr>
        <vertAlign val="subscript"/>
        <sz val="11"/>
        <color theme="1"/>
        <rFont val="Calibri"/>
        <family val="2"/>
        <scheme val="minor"/>
      </rPr>
      <t>2eq</t>
    </r>
    <r>
      <rPr>
        <sz val="11"/>
        <color theme="1"/>
        <rFont val="Calibri"/>
        <family val="2"/>
        <scheme val="minor"/>
      </rPr>
      <t>/MJ)</t>
    </r>
  </si>
  <si>
    <t>Etanol anidro</t>
  </si>
  <si>
    <t>Min</t>
  </si>
  <si>
    <t>Média</t>
  </si>
  <si>
    <t>Máx</t>
  </si>
  <si>
    <t>Range</t>
  </si>
  <si>
    <t>Meta Anterior</t>
  </si>
  <si>
    <t>Meta Atual</t>
  </si>
  <si>
    <t>(Milhões de CBIOs)</t>
  </si>
  <si>
    <t>Data</t>
  </si>
  <si>
    <t>Emissor</t>
  </si>
  <si>
    <t>Parte Obrigada</t>
  </si>
  <si>
    <t>Parte Não Obrigada</t>
  </si>
  <si>
    <t>Aposentadoria</t>
  </si>
  <si>
    <t>Meta</t>
  </si>
  <si>
    <t>Número de negócios</t>
  </si>
  <si>
    <t>Preço médio do CBIO</t>
  </si>
  <si>
    <t>(R$/CBIO)</t>
  </si>
  <si>
    <t>Gráfico 1 - Área colhida e de plantio de cana do setor sucroenergético (Brasil)</t>
  </si>
  <si>
    <t>Glicerol - receita</t>
  </si>
  <si>
    <t>(quant.)</t>
  </si>
  <si>
    <t>(Quant. de CBIO)</t>
  </si>
  <si>
    <t>(Milhões de CBIO)</t>
  </si>
  <si>
    <t>Gráfico 7 - Produção brasileira de etanol de milho</t>
  </si>
  <si>
    <t>Gráfico 8 - Produção brasileira de etanol (da cana e do milho)</t>
  </si>
  <si>
    <t>22/23</t>
  </si>
  <si>
    <t>(R$/litro - dez/22)</t>
  </si>
  <si>
    <t>R$ const. Dez-22/l</t>
  </si>
  <si>
    <t>DF</t>
  </si>
  <si>
    <t>(bilhões de litros)</t>
  </si>
  <si>
    <t>dez/22</t>
  </si>
  <si>
    <t>fev/23</t>
  </si>
  <si>
    <t>Análise de Conjuntura - Ano 2022</t>
  </si>
  <si>
    <t>dezembro</t>
  </si>
  <si>
    <t>Limite Superior</t>
  </si>
  <si>
    <t>Limite Inferior</t>
  </si>
  <si>
    <t>Diferenciação 2022</t>
  </si>
  <si>
    <t>Diferenciação 2021</t>
  </si>
  <si>
    <t>Preço do biodiesel - negociação livre</t>
  </si>
  <si>
    <t>(R$ - dez/22)</t>
  </si>
  <si>
    <t>ROE</t>
  </si>
  <si>
    <t>Norte/Centro-Oeste</t>
  </si>
  <si>
    <t>Etanol Total</t>
  </si>
  <si>
    <t>Bilhões de litros</t>
  </si>
  <si>
    <t>Consumo de etanol hidratado</t>
  </si>
  <si>
    <t>Etanol de Cana</t>
  </si>
  <si>
    <t>Etanol de Milho</t>
  </si>
  <si>
    <t>média sem 2022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</si>
  <si>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</si>
  <si>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</si>
  <si>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</si>
  <si>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</si>
  <si>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</si>
  <si>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</si>
  <si>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</si>
  <si>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</si>
  <si>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</si>
  <si>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</si>
  <si>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</si>
  <si>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Anidro de milho</t>
  </si>
  <si>
    <t>Anidro de cana</t>
  </si>
  <si>
    <t>Hidratado de milho</t>
  </si>
  <si>
    <t>Hidratado de cana</t>
  </si>
  <si>
    <t>etanol hidratado</t>
  </si>
  <si>
    <t>etanol anidro</t>
  </si>
  <si>
    <t>biodiesel</t>
  </si>
  <si>
    <t>bioeletricidade</t>
  </si>
  <si>
    <t>cana</t>
  </si>
  <si>
    <t>milho</t>
  </si>
  <si>
    <t xml:space="preserve">oleaginosas </t>
  </si>
  <si>
    <t>insumos graxos</t>
  </si>
  <si>
    <t>Gráfico 9 - Produção mensal de etanol de cana e de milho</t>
  </si>
  <si>
    <t>Etanol Milho</t>
  </si>
  <si>
    <t>Etanol Cana</t>
  </si>
  <si>
    <t>% Etanol de milho/ Produção total</t>
  </si>
  <si>
    <t>Gráfico 10 - Evolução mensal do estoque físico de etanol</t>
  </si>
  <si>
    <t>Gráfico 11 - Produção e exportação brasileira de açúcar</t>
  </si>
  <si>
    <t>Gráfico 12- Exportação brasileira de açúcar e câmbio</t>
  </si>
  <si>
    <t>Gráfico 13 - Preços internacionais do açúcar VHP e refinado</t>
  </si>
  <si>
    <t>Gráfico 14 - Mix de produção (açúcar x etanol)</t>
  </si>
  <si>
    <t>Gráfico 15 - Licenciamentos de veículos leves</t>
  </si>
  <si>
    <t>lim. Inf.</t>
  </si>
  <si>
    <t>lim. Sup.</t>
  </si>
  <si>
    <t>Gráfico 17 - Demanda do ciclo Otto e participação dos diferentes combustíveis</t>
  </si>
  <si>
    <t>Gráfico 18 - Demanda anual de etanol hidratado e gasolina C</t>
  </si>
  <si>
    <t>Gráfico 19 - Produção, demanda e importação líquida de gasolina A</t>
  </si>
  <si>
    <t>Gráfico 20 - Preços de etanol hidratado</t>
  </si>
  <si>
    <t>Gráfico 21 - Relação de preços entre o hidratado e a gasolina C (PE/PG)</t>
  </si>
  <si>
    <t>Gráfico 22 – PE, PG e relação PE/PG mensal em 2021</t>
  </si>
  <si>
    <t>Gráfico 23 - Diferenciação Tributária - ICMS (gasolina C x etanol hidratado) 2022 e 2021</t>
  </si>
  <si>
    <t>Gráfico 24 - ROE das 20 maiores companhias do setor sucroenergético</t>
  </si>
  <si>
    <t>Gráfico 25 - Fluxo de usinas de cana no Brasil</t>
  </si>
  <si>
    <t>Gráfico 26 - Evolução da capacidade instalada de produção de etanol no Brasil</t>
  </si>
  <si>
    <t>Gráfico 27 - Capacidade brasileira de tancagem de etanol por região em 2022</t>
  </si>
  <si>
    <t>Gráfico 28 - Participação da biomassa de cana na geração elétrica</t>
  </si>
  <si>
    <t>Gráfico 29 - Autoconsumo e energia exportada pelas usinas de biomassa de cana</t>
  </si>
  <si>
    <t>Gráfico 30 - Histórico de energia exportada para o SIN e cana processada</t>
  </si>
  <si>
    <t>Gráfico 31 - Geração térmica a biomassa de cana versus PLD</t>
  </si>
  <si>
    <t>Gráfico 32 - Participação das demais biomassas X cana-de-açúcar</t>
  </si>
  <si>
    <t>Gráfico 33 - Preços médios - biodiesel e diesel sem ICMS</t>
  </si>
  <si>
    <t>(R$ milhares/m³)</t>
  </si>
  <si>
    <t>Gráfico 34 - Capacidade Nominal Autorizada e Consumo de Biodiesel em 2022</t>
  </si>
  <si>
    <t>Gráfico 35 - Produção regional de Biodiesel em 2022</t>
  </si>
  <si>
    <t>Gráfico 36 - Oferta de diesel A e produção de biodiesel</t>
  </si>
  <si>
    <t>Gráfico 37 - Participação de matérias-primas para a produção de biodiesel em 2022</t>
  </si>
  <si>
    <t>Gráfico 38 - Mercado de óleo de soja</t>
  </si>
  <si>
    <t>Gráfico 39 - Exportação de glicerina e glicerol</t>
  </si>
  <si>
    <t>Gráfico 40 - Importação de metanol para biodiesel</t>
  </si>
  <si>
    <t>Gráfico 41 - Exportações e importações brasileiras de etanol – 2010 a 2021</t>
  </si>
  <si>
    <t>Gráfico 42 - Exportações e importações mensais de etanol – 2020 a 2022</t>
  </si>
  <si>
    <t>Insumos</t>
  </si>
  <si>
    <t>Gráfico 43 - Emissões Evitadas com Biocombustíveis em 2022 – Brasil</t>
  </si>
  <si>
    <t>Gráfico 44 – Certificações de produção de biocombustíveis válidas (acumulado)</t>
  </si>
  <si>
    <t>Gráfico 45 - Certificações por rota de produção e percentual do volume elegível por rota</t>
  </si>
  <si>
    <t>Gráfico 46 - Nota de Eficiência Energético-Ambiental das unidades certificadas</t>
  </si>
  <si>
    <t>Gráfico 47 - Metas compulsórias de redução de emissões de GEE</t>
  </si>
  <si>
    <t>Gráfico 48 - Estoque X Aposentadoria de CBIO 2022</t>
  </si>
  <si>
    <t>Gráfico 49 - Quantidades negociadas e preços médios de CBIO</t>
  </si>
  <si>
    <t>Gráfico 50 - Licenciamento de novos veículos leves por tipo de combustível, de 1973 a 2022</t>
  </si>
  <si>
    <t>Flex Fuel</t>
  </si>
  <si>
    <t>Eletrificado</t>
  </si>
  <si>
    <t>Diesel</t>
  </si>
  <si>
    <t>(Unidades)</t>
  </si>
  <si>
    <t>Híbrido</t>
  </si>
  <si>
    <t>Híbrido Plug-in</t>
  </si>
  <si>
    <t>Elétrico</t>
  </si>
  <si>
    <t>Gráfico 51 - Evolução da frota de veículos leves no Brasil.</t>
  </si>
  <si>
    <t>Gráfico 52 - Participação energética dos combustíveis ciclo Otto.</t>
  </si>
  <si>
    <t>Gasolina automotiva</t>
  </si>
  <si>
    <t xml:space="preserve">Etanol Anidro </t>
  </si>
  <si>
    <t xml:space="preserve">Etanol Hidratado </t>
  </si>
  <si>
    <t xml:space="preserve"> -   </t>
  </si>
  <si>
    <t>Gráfico 53 - Emissões evitadas pelo uso de etanol anidro e hidratado</t>
  </si>
  <si>
    <r>
      <t>(MtCO2</t>
    </r>
    <r>
      <rPr>
        <vertAlign val="subscript"/>
        <sz val="11"/>
        <color theme="1"/>
        <rFont val="Calibri"/>
        <family val="2"/>
        <scheme val="minor"/>
      </rPr>
      <t>eq</t>
    </r>
    <r>
      <rPr>
        <sz val="11"/>
        <color theme="1"/>
        <rFont val="Calibri"/>
        <family val="2"/>
        <scheme val="minor"/>
      </rPr>
      <t>)</t>
    </r>
  </si>
  <si>
    <t>Gráfico 54 - Produção mensal do etanol de cana (1G e 2G) e de milho em 2022</t>
  </si>
  <si>
    <t>Gráfico 55 - Estoque mensal dos produtores do etanol em 2022</t>
  </si>
  <si>
    <t>Gráfico 56 - Consumo mensal do etanol hidratado (média 2018-2022)</t>
  </si>
  <si>
    <t>Faixa de variação 2017-2022</t>
  </si>
  <si>
    <t>Gráfico 16 – Demanda do ciclo Otto – Faixa de variação dos últimos 5 anos versus 2022</t>
  </si>
  <si>
    <t>(tonelada equivalente de petróleo)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</si>
</sst>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[$-416]mmm\-yy;@"/>
    <numFmt numFmtId="168" formatCode="0_);\(0\)"/>
    <numFmt numFmtId="169" formatCode="0.0000"/>
    <numFmt numFmtId="170" formatCode="[$-416]d\-mmm\-yy;@"/>
    <numFmt numFmtId="171" formatCode="0.0000%"/>
    <numFmt numFmtId="172" formatCode="_-* #,##0.0_-;\-* #,##0.0_-;_-* &quot;-&quot;??_-;_-@_-"/>
    <numFmt numFmtId="173" formatCode="_-* #,##0_-;\-* #,##0_-;_-* &quot;-&quot;??_-;_-@_-"/>
    <numFmt numFmtId="174" formatCode="_(&quot;R$ &quot;* #,##0.00_);_(&quot;R$ &quot;* \(#,##0.00\);_(&quot;R$ &quot;* &quot;-&quot;??_);_(@_)"/>
    <numFmt numFmtId="175" formatCode="_(* #,##0.000_);_(* \(#,##0.000\);_(* &quot;-&quot;??_);_(@_)"/>
    <numFmt numFmtId="176" formatCode="#,##0.000"/>
    <numFmt numFmtId="177" formatCode="_(* #,##0.00_);_(* \(#,##0.00\);_(* &quot;-&quot;??_);_(@_)"/>
    <numFmt numFmtId="178" formatCode="0.000"/>
    <numFmt numFmtId="179" formatCode="#,##0.0_ ;\-#,##0.0\ "/>
    <numFmt numFmtId="180" formatCode="0.0000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 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E7E6E6"/>
      <name val="Calibri"/>
      <family val="2"/>
      <scheme val="minor"/>
    </font>
    <font>
      <sz val="11"/>
      <color theme="1"/>
      <name val="Tahoma"/>
      <family val="2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dotted">
        <color auto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7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20" fillId="0" borderId="0"/>
    <xf numFmtId="0" fontId="9" fillId="0" borderId="0"/>
    <xf numFmtId="0" fontId="9" fillId="0" borderId="0">
      <alignment vertical="center"/>
    </xf>
    <xf numFmtId="0" fontId="20" fillId="0" borderId="0"/>
    <xf numFmtId="0" fontId="20" fillId="0" borderId="0"/>
    <xf numFmtId="0" fontId="9" fillId="0" borderId="0">
      <alignment vertical="center"/>
    </xf>
    <xf numFmtId="0" fontId="20" fillId="0" borderId="0"/>
    <xf numFmtId="0" fontId="2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  <xf numFmtId="43" fontId="9" fillId="0" borderId="0" applyFont="0" applyFill="0" applyBorder="0" applyAlignment="0" applyProtection="0"/>
    <xf numFmtId="0" fontId="20" fillId="0" borderId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9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quotePrefix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1" fontId="0" fillId="0" borderId="0" xfId="0" applyNumberFormat="1" applyAlignment="1">
      <alignment vertical="top"/>
    </xf>
    <xf numFmtId="166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left" vertical="top"/>
    </xf>
    <xf numFmtId="165" fontId="0" fillId="0" borderId="0" xfId="2" applyNumberFormat="1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66" fontId="0" fillId="0" borderId="3" xfId="0" applyNumberFormat="1" applyBorder="1" applyAlignment="1">
      <alignment horizontal="center" vertical="top"/>
    </xf>
    <xf numFmtId="9" fontId="0" fillId="0" borderId="0" xfId="2" applyFont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horizontal="left" vertical="center"/>
    </xf>
    <xf numFmtId="167" fontId="0" fillId="0" borderId="0" xfId="0" applyNumberFormat="1" applyAlignment="1">
      <alignment horizontal="center" vertical="top"/>
    </xf>
    <xf numFmtId="0" fontId="1" fillId="0" borderId="0" xfId="0" applyFont="1" applyAlignment="1">
      <alignment vertical="top" wrapText="1"/>
    </xf>
    <xf numFmtId="17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top"/>
    </xf>
    <xf numFmtId="17" fontId="0" fillId="0" borderId="0" xfId="0" applyNumberFormat="1" applyAlignment="1">
      <alignment vertical="top"/>
    </xf>
    <xf numFmtId="4" fontId="0" fillId="0" borderId="0" xfId="0" applyNumberFormat="1" applyAlignment="1">
      <alignment horizontal="center" vertical="top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Continuous" vertical="top"/>
    </xf>
    <xf numFmtId="3" fontId="0" fillId="0" borderId="0" xfId="0" applyNumberFormat="1" applyAlignment="1">
      <alignment vertical="top"/>
    </xf>
    <xf numFmtId="0" fontId="0" fillId="0" borderId="2" xfId="0" applyBorder="1" applyAlignment="1">
      <alignment horizontal="centerContinuous" vertical="top" wrapText="1"/>
    </xf>
    <xf numFmtId="0" fontId="0" fillId="0" borderId="4" xfId="0" applyBorder="1" applyAlignment="1">
      <alignment horizontal="centerContinuous" vertical="top"/>
    </xf>
    <xf numFmtId="0" fontId="1" fillId="0" borderId="6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164" fontId="0" fillId="0" borderId="6" xfId="0" applyNumberForma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center"/>
    </xf>
    <xf numFmtId="1" fontId="0" fillId="0" borderId="0" xfId="2" applyNumberFormat="1" applyFont="1" applyAlignment="1">
      <alignment horizontal="center" vertical="top"/>
    </xf>
    <xf numFmtId="0" fontId="0" fillId="0" borderId="2" xfId="0" applyBorder="1" applyAlignment="1">
      <alignment horizontal="centerContinuous" wrapText="1"/>
    </xf>
    <xf numFmtId="164" fontId="0" fillId="0" borderId="0" xfId="2" applyNumberFormat="1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4" xfId="0" applyBorder="1" applyAlignment="1">
      <alignment horizontal="centerContinuous" vertical="top" wrapText="1"/>
    </xf>
    <xf numFmtId="1" fontId="0" fillId="0" borderId="0" xfId="0" applyNumberFormat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0" fillId="0" borderId="0" xfId="2" applyNumberFormat="1" applyFont="1" applyAlignment="1">
      <alignment horizontal="center" vertical="top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 vertical="top" wrapText="1"/>
    </xf>
    <xf numFmtId="0" fontId="4" fillId="0" borderId="0" xfId="1" applyFont="1" applyAlignment="1">
      <alignment horizontal="left" vertical="top"/>
    </xf>
    <xf numFmtId="0" fontId="5" fillId="0" borderId="0" xfId="0" applyFont="1" applyAlignment="1">
      <alignment vertical="top"/>
    </xf>
    <xf numFmtId="0" fontId="11" fillId="0" borderId="8" xfId="5" applyFont="1" applyBorder="1"/>
    <xf numFmtId="3" fontId="0" fillId="0" borderId="0" xfId="0" applyNumberFormat="1" applyAlignment="1">
      <alignment horizontal="center" vertical="top"/>
    </xf>
    <xf numFmtId="3" fontId="0" fillId="0" borderId="0" xfId="2" applyNumberFormat="1" applyFont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3" fontId="0" fillId="0" borderId="3" xfId="0" applyNumberForma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3" fontId="0" fillId="0" borderId="0" xfId="2" applyNumberFormat="1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9" fontId="0" fillId="0" borderId="3" xfId="2" applyFont="1" applyBorder="1" applyAlignment="1">
      <alignment horizontal="center" vertical="top"/>
    </xf>
    <xf numFmtId="165" fontId="0" fillId="0" borderId="0" xfId="2" applyNumberFormat="1" applyFont="1" applyBorder="1" applyAlignment="1">
      <alignment horizontal="center" vertical="top"/>
    </xf>
    <xf numFmtId="166" fontId="0" fillId="0" borderId="0" xfId="2" applyNumberFormat="1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Continuous"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Continuous" vertical="top"/>
    </xf>
    <xf numFmtId="166" fontId="0" fillId="0" borderId="11" xfId="0" applyNumberFormat="1" applyBorder="1" applyAlignment="1">
      <alignment horizontal="center" vertical="top"/>
    </xf>
    <xf numFmtId="1" fontId="4" fillId="0" borderId="0" xfId="1" applyNumberFormat="1" applyFont="1" applyAlignment="1">
      <alignment horizontal="center" vertical="top"/>
    </xf>
    <xf numFmtId="1" fontId="0" fillId="0" borderId="0" xfId="0" applyNumberFormat="1" applyAlignment="1">
      <alignment vertical="top"/>
    </xf>
    <xf numFmtId="1" fontId="12" fillId="0" borderId="1" xfId="0" applyNumberFormat="1" applyFont="1" applyBorder="1" applyAlignment="1">
      <alignment vertical="top"/>
    </xf>
    <xf numFmtId="1" fontId="1" fillId="0" borderId="0" xfId="0" applyNumberFormat="1" applyFont="1" applyAlignment="1">
      <alignment horizontal="center" vertical="top"/>
    </xf>
    <xf numFmtId="0" fontId="12" fillId="0" borderId="1" xfId="0" applyFont="1" applyBorder="1"/>
    <xf numFmtId="166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horizontal="center" vertical="top"/>
    </xf>
    <xf numFmtId="167" fontId="1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166" fontId="14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0" fontId="1" fillId="0" borderId="3" xfId="0" applyFont="1" applyBorder="1" applyAlignment="1">
      <alignment horizontal="centerContinuous" vertical="top" wrapText="1"/>
    </xf>
    <xf numFmtId="166" fontId="0" fillId="0" borderId="3" xfId="2" applyNumberFormat="1" applyFont="1" applyBorder="1" applyAlignment="1">
      <alignment horizontal="center" vertical="top"/>
    </xf>
    <xf numFmtId="2" fontId="0" fillId="0" borderId="0" xfId="2" applyNumberFormat="1" applyFont="1" applyAlignment="1">
      <alignment horizontal="center" vertical="top"/>
    </xf>
    <xf numFmtId="169" fontId="0" fillId="0" borderId="0" xfId="2" applyNumberFormat="1" applyFont="1" applyAlignment="1">
      <alignment horizontal="center" vertical="top"/>
    </xf>
    <xf numFmtId="166" fontId="1" fillId="0" borderId="3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170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9" fontId="0" fillId="0" borderId="0" xfId="2" applyFont="1" applyAlignment="1">
      <alignment vertical="top"/>
    </xf>
    <xf numFmtId="166" fontId="0" fillId="0" borderId="0" xfId="0" applyNumberFormat="1" applyAlignment="1">
      <alignment vertical="top"/>
    </xf>
    <xf numFmtId="3" fontId="0" fillId="0" borderId="0" xfId="0" applyNumberFormat="1"/>
    <xf numFmtId="165" fontId="0" fillId="0" borderId="0" xfId="0" applyNumberFormat="1"/>
    <xf numFmtId="0" fontId="0" fillId="0" borderId="2" xfId="0" applyBorder="1" applyAlignment="1">
      <alignment vertical="top"/>
    </xf>
    <xf numFmtId="0" fontId="11" fillId="0" borderId="9" xfId="5" applyFont="1" applyBorder="1"/>
    <xf numFmtId="10" fontId="0" fillId="0" borderId="0" xfId="2" applyNumberFormat="1" applyFont="1" applyAlignment="1">
      <alignment vertical="top"/>
    </xf>
    <xf numFmtId="169" fontId="0" fillId="0" borderId="0" xfId="0" applyNumberFormat="1" applyAlignment="1">
      <alignment horizontal="center" vertical="top"/>
    </xf>
    <xf numFmtId="171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72" fontId="0" fillId="0" borderId="0" xfId="8" applyNumberFormat="1" applyFont="1" applyAlignment="1">
      <alignment horizontal="center" vertical="top"/>
    </xf>
    <xf numFmtId="172" fontId="0" fillId="0" borderId="0" xfId="8" applyNumberFormat="1" applyFont="1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1" fontId="14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165" fontId="0" fillId="0" borderId="0" xfId="0" applyNumberFormat="1" applyAlignment="1">
      <alignment vertical="top"/>
    </xf>
    <xf numFmtId="173" fontId="0" fillId="0" borderId="0" xfId="8" applyNumberFormat="1" applyFont="1" applyAlignment="1">
      <alignment vertical="top"/>
    </xf>
    <xf numFmtId="43" fontId="0" fillId="0" borderId="0" xfId="8" applyFont="1" applyAlignment="1">
      <alignment vertical="top"/>
    </xf>
    <xf numFmtId="165" fontId="0" fillId="0" borderId="0" xfId="2" applyNumberFormat="1" applyFont="1" applyAlignment="1">
      <alignment vertical="top"/>
    </xf>
    <xf numFmtId="49" fontId="0" fillId="0" borderId="0" xfId="0" applyNumberFormat="1" applyAlignment="1">
      <alignment horizontal="center"/>
    </xf>
    <xf numFmtId="3" fontId="17" fillId="0" borderId="0" xfId="0" applyNumberFormat="1" applyFont="1" applyAlignment="1">
      <alignment horizontal="center" vertical="top"/>
    </xf>
    <xf numFmtId="169" fontId="1" fillId="0" borderId="0" xfId="0" applyNumberFormat="1" applyFont="1" applyAlignment="1">
      <alignment horizontal="center" vertical="top"/>
    </xf>
    <xf numFmtId="178" fontId="0" fillId="0" borderId="0" xfId="0" applyNumberFormat="1" applyAlignment="1">
      <alignment horizontal="center" vertical="top"/>
    </xf>
    <xf numFmtId="0" fontId="23" fillId="0" borderId="0" xfId="0" applyFont="1" applyAlignment="1">
      <alignment vertical="top"/>
    </xf>
    <xf numFmtId="166" fontId="23" fillId="0" borderId="0" xfId="0" applyNumberFormat="1" applyFont="1" applyAlignment="1">
      <alignment vertical="top"/>
    </xf>
    <xf numFmtId="1" fontId="23" fillId="0" borderId="0" xfId="0" applyNumberFormat="1" applyFont="1" applyAlignment="1">
      <alignment horizontal="center" vertical="top"/>
    </xf>
    <xf numFmtId="166" fontId="23" fillId="0" borderId="0" xfId="0" applyNumberFormat="1" applyFont="1" applyAlignment="1">
      <alignment horizontal="center" vertical="top"/>
    </xf>
    <xf numFmtId="0" fontId="0" fillId="0" borderId="5" xfId="0" applyBorder="1" applyAlignment="1">
      <alignment horizontal="centerContinuous" vertical="top" wrapText="1"/>
    </xf>
    <xf numFmtId="0" fontId="14" fillId="0" borderId="0" xfId="0" applyFont="1" applyAlignment="1">
      <alignment vertical="top"/>
    </xf>
    <xf numFmtId="9" fontId="0" fillId="0" borderId="0" xfId="0" applyNumberFormat="1" applyAlignment="1">
      <alignment vertical="top"/>
    </xf>
    <xf numFmtId="0" fontId="0" fillId="0" borderId="2" xfId="0" applyBorder="1" applyAlignment="1">
      <alignment horizontal="center" vertical="top" wrapText="1"/>
    </xf>
    <xf numFmtId="43" fontId="0" fillId="0" borderId="0" xfId="8" applyFont="1"/>
    <xf numFmtId="0" fontId="0" fillId="2" borderId="0" xfId="0" applyFill="1"/>
    <xf numFmtId="0" fontId="0" fillId="2" borderId="0" xfId="0" applyFill="1" applyAlignment="1">
      <alignment vertical="top"/>
    </xf>
    <xf numFmtId="2" fontId="0" fillId="2" borderId="0" xfId="0" applyNumberFormat="1" applyFill="1"/>
    <xf numFmtId="0" fontId="1" fillId="2" borderId="0" xfId="0" applyFont="1" applyFill="1"/>
    <xf numFmtId="2" fontId="1" fillId="2" borderId="0" xfId="0" applyNumberFormat="1" applyFont="1" applyFill="1"/>
    <xf numFmtId="43" fontId="0" fillId="0" borderId="0" xfId="8" applyFont="1" applyAlignment="1">
      <alignment horizontal="center" vertical="top"/>
    </xf>
    <xf numFmtId="2" fontId="23" fillId="0" borderId="0" xfId="0" applyNumberFormat="1" applyFont="1" applyAlignment="1">
      <alignment vertical="top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1" fontId="0" fillId="0" borderId="0" xfId="0" applyNumberFormat="1"/>
    <xf numFmtId="165" fontId="0" fillId="2" borderId="0" xfId="2" applyNumberFormat="1" applyFont="1" applyFill="1" applyAlignment="1">
      <alignment horizontal="center"/>
    </xf>
    <xf numFmtId="169" fontId="0" fillId="0" borderId="0" xfId="0" applyNumberFormat="1" applyAlignment="1">
      <alignment vertical="top"/>
    </xf>
    <xf numFmtId="3" fontId="0" fillId="0" borderId="0" xfId="0" applyNumberFormat="1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5" fillId="3" borderId="0" xfId="0" applyFont="1" applyFill="1" applyAlignment="1">
      <alignment vertical="top"/>
    </xf>
    <xf numFmtId="166" fontId="25" fillId="3" borderId="0" xfId="0" applyNumberFormat="1" applyFont="1" applyFill="1" applyAlignment="1">
      <alignment vertical="top"/>
    </xf>
    <xf numFmtId="166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2" fontId="11" fillId="0" borderId="0" xfId="0" applyNumberFormat="1" applyFont="1" applyAlignment="1">
      <alignment vertical="top"/>
    </xf>
    <xf numFmtId="1" fontId="11" fillId="0" borderId="0" xfId="0" applyNumberFormat="1" applyFont="1" applyAlignment="1">
      <alignment horizontal="center" vertical="top"/>
    </xf>
    <xf numFmtId="165" fontId="11" fillId="0" borderId="0" xfId="2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Continuous"/>
    </xf>
    <xf numFmtId="0" fontId="0" fillId="0" borderId="4" xfId="0" applyBorder="1"/>
    <xf numFmtId="164" fontId="0" fillId="0" borderId="3" xfId="0" applyNumberForma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165" fontId="11" fillId="0" borderId="0" xfId="2" applyNumberFormat="1" applyFont="1" applyFill="1" applyBorder="1" applyAlignment="1">
      <alignment horizontal="center"/>
    </xf>
    <xf numFmtId="9" fontId="11" fillId="0" borderId="0" xfId="2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23" fillId="0" borderId="0" xfId="0" applyFont="1" applyAlignment="1">
      <alignment vertical="top" wrapText="1"/>
    </xf>
    <xf numFmtId="43" fontId="0" fillId="0" borderId="0" xfId="8" applyFont="1" applyBorder="1" applyAlignment="1">
      <alignment vertical="top"/>
    </xf>
    <xf numFmtId="2" fontId="0" fillId="0" borderId="15" xfId="2" applyNumberFormat="1" applyFont="1" applyBorder="1" applyAlignment="1">
      <alignment horizontal="center" vertical="top"/>
    </xf>
    <xf numFmtId="165" fontId="5" fillId="0" borderId="0" xfId="2" applyNumberFormat="1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 wrapText="1"/>
    </xf>
    <xf numFmtId="179" fontId="0" fillId="0" borderId="0" xfId="8" applyNumberFormat="1" applyFont="1" applyAlignment="1">
      <alignment horizontal="center" vertical="top"/>
    </xf>
    <xf numFmtId="0" fontId="0" fillId="0" borderId="0" xfId="2" applyNumberFormat="1" applyFont="1" applyAlignment="1">
      <alignment vertical="top"/>
    </xf>
    <xf numFmtId="180" fontId="0" fillId="0" borderId="0" xfId="0" applyNumberFormat="1" applyAlignment="1">
      <alignment vertical="top"/>
    </xf>
    <xf numFmtId="164" fontId="0" fillId="0" borderId="1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center"/>
    </xf>
    <xf numFmtId="0" fontId="23" fillId="0" borderId="0" xfId="0" applyFont="1" applyAlignment="1">
      <alignment horizontal="center" vertical="top"/>
    </xf>
    <xf numFmtId="0" fontId="25" fillId="3" borderId="0" xfId="0" applyFont="1" applyFill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8" fontId="11" fillId="0" borderId="9" xfId="4" applyNumberFormat="1" applyFont="1" applyFill="1" applyBorder="1" applyAlignment="1">
      <alignment horizontal="center" vertical="center"/>
    </xf>
    <xf numFmtId="168" fontId="11" fillId="0" borderId="12" xfId="4" applyNumberFormat="1" applyFont="1" applyFill="1" applyBorder="1" applyAlignment="1">
      <alignment horizontal="center" vertical="center"/>
    </xf>
    <xf numFmtId="168" fontId="11" fillId="0" borderId="10" xfId="4" applyNumberFormat="1" applyFont="1" applyFill="1" applyBorder="1" applyAlignment="1">
      <alignment horizontal="center" vertical="center"/>
    </xf>
    <xf numFmtId="168" fontId="11" fillId="0" borderId="8" xfId="4" applyNumberFormat="1" applyFont="1" applyFill="1" applyBorder="1" applyAlignment="1">
      <alignment horizontal="center" vertical="center"/>
    </xf>
    <xf numFmtId="168" fontId="11" fillId="0" borderId="9" xfId="4" applyNumberFormat="1" applyFont="1" applyFill="1" applyBorder="1" applyAlignment="1">
      <alignment vertical="center"/>
    </xf>
    <xf numFmtId="168" fontId="11" fillId="0" borderId="12" xfId="4" applyNumberFormat="1" applyFont="1" applyFill="1" applyBorder="1" applyAlignment="1">
      <alignment vertical="center"/>
    </xf>
    <xf numFmtId="168" fontId="11" fillId="0" borderId="10" xfId="4" applyNumberFormat="1" applyFont="1" applyFill="1" applyBorder="1" applyAlignment="1">
      <alignment vertical="center"/>
    </xf>
  </cellXfs>
  <cellStyles count="59">
    <cellStyle name="Hiperlink" xfId="1" builtinId="8"/>
    <cellStyle name="Hiperlink 2" xfId="11" xr:uid="{D6201DA2-EF08-4F83-9FDC-370925BA6038}"/>
    <cellStyle name="Hiperlink 2 2" xfId="12" xr:uid="{D21DD32C-EA88-4343-93F8-824BB3D08A1A}"/>
    <cellStyle name="Hiperlink 3" xfId="13" xr:uid="{729C3F44-002D-41B5-8D18-1111CEC475CA}"/>
    <cellStyle name="Moeda 2" xfId="14" xr:uid="{46BBAA86-1AD8-4609-B8F6-31AE461599C8}"/>
    <cellStyle name="Moeda 3" xfId="15" xr:uid="{B054C728-A33B-4FD4-B143-F729D6462835}"/>
    <cellStyle name="Normal" xfId="0" builtinId="0"/>
    <cellStyle name="Normal 10 2" xfId="3" xr:uid="{00000000-0005-0000-0000-000002000000}"/>
    <cellStyle name="Normal 12" xfId="16" xr:uid="{F01C669A-56C7-4F53-8AEA-411AB90B648D}"/>
    <cellStyle name="Normal 15" xfId="17" xr:uid="{45967D6B-600F-443F-A0BC-120435938833}"/>
    <cellStyle name="Normal 2" xfId="18" xr:uid="{914C9608-9F16-4EBF-8DE0-D06BCC6C7808}"/>
    <cellStyle name="Normal 2 2" xfId="19" xr:uid="{0C9A9353-1C3E-46D1-B3BB-759E43F2A181}"/>
    <cellStyle name="Normal 2 2 2" xfId="10" xr:uid="{00000000-0005-0000-0000-000003000000}"/>
    <cellStyle name="Normal 2 2 2 2" xfId="20" xr:uid="{9A09F663-B2CA-46DA-92ED-B08ADF33DA82}"/>
    <cellStyle name="Normal 2 3" xfId="21" xr:uid="{FF7817BB-86ED-40B3-B0A3-97E433BA78A5}"/>
    <cellStyle name="Normal 3" xfId="7" xr:uid="{00000000-0005-0000-0000-000004000000}"/>
    <cellStyle name="Normal 3 2" xfId="22" xr:uid="{2556FEF7-FA6B-4A57-98C7-667A098C8848}"/>
    <cellStyle name="Normal 3_A-29" xfId="54" xr:uid="{061CF5E9-92BB-4203-9341-096115589210}"/>
    <cellStyle name="Normal 4" xfId="23" xr:uid="{4993F8AB-E041-46BF-AE58-3C26C59A95A4}"/>
    <cellStyle name="Normal 4 2" xfId="24" xr:uid="{B4D84E0D-5EE1-49F4-935D-F2154E2C2524}"/>
    <cellStyle name="Normal 5" xfId="9" xr:uid="{00000000-0005-0000-0000-000005000000}"/>
    <cellStyle name="Normal 5 2" xfId="25" xr:uid="{A8C78C7D-E08A-4B1A-9CA9-65DB06E9A394}"/>
    <cellStyle name="Normal 5_A-29" xfId="52" xr:uid="{7915B52B-DB4D-4E95-A51A-FAD6880B5442}"/>
    <cellStyle name="Normal 6" xfId="26" xr:uid="{403C5D7B-4774-4AC1-93FC-05808ADDBCA7}"/>
    <cellStyle name="Normal 8" xfId="5" xr:uid="{00000000-0005-0000-0000-000006000000}"/>
    <cellStyle name="Porcentagem" xfId="2" builtinId="5"/>
    <cellStyle name="Porcentagem 2" xfId="27" xr:uid="{6C116FE2-34AB-4577-B9D7-E70932DBF351}"/>
    <cellStyle name="Porcentagem 2 2" xfId="28" xr:uid="{CDB05AB6-E8CE-4281-9ACF-180D5BAB6779}"/>
    <cellStyle name="Porcentagem 4 2" xfId="6" xr:uid="{00000000-0005-0000-0000-000008000000}"/>
    <cellStyle name="Separador de milhares" xfId="29" xr:uid="{748F5DAA-D18B-4EED-9997-B57FBABEDD72}"/>
    <cellStyle name="Separador de milhares 10" xfId="51" xr:uid="{AF291995-68E7-4A53-ABD2-059251C91B11}"/>
    <cellStyle name="Separador de milhares 2" xfId="30" xr:uid="{5A3A0EDB-387F-481A-A321-40FA7148C010}"/>
    <cellStyle name="Separador de milhares 2 2" xfId="31" xr:uid="{C299DB34-2B41-45CF-B06B-1F41DE96FBAA}"/>
    <cellStyle name="Separador de milhares 2 3" xfId="32" xr:uid="{211284E8-338A-4E10-902D-452186961C10}"/>
    <cellStyle name="Separador de milhares 2 4" xfId="33" xr:uid="{33B634F4-0792-42F6-9047-D4EBB5848152}"/>
    <cellStyle name="Separador de milhares 2_A-29" xfId="50" xr:uid="{A449ECC3-DD2B-4130-82AE-B8FF49C216C7}"/>
    <cellStyle name="Separador de milhares 3" xfId="34" xr:uid="{A9A7673A-40BB-481C-A0E4-AF52CD3D57F8}"/>
    <cellStyle name="Separador de milhares 4" xfId="35" xr:uid="{6977FD32-8443-4A8E-838A-9AA47CCF799C}"/>
    <cellStyle name="Separador de milhares 5" xfId="36" xr:uid="{A17EE813-86BD-46EB-BEBE-41002089E1B9}"/>
    <cellStyle name="Separador de milhares 5 2" xfId="37" xr:uid="{D8BE8AC9-4637-4CDC-B77E-EEB12B8DF3B7}"/>
    <cellStyle name="Separador de milhares 6" xfId="38" xr:uid="{EA02AA7D-60BB-4B31-B371-BCE87E139F7F}"/>
    <cellStyle name="Separador de milhares 7" xfId="39" xr:uid="{6E756C70-F90E-43E1-8683-F2A8628E49E3}"/>
    <cellStyle name="Separador de milhares 8" xfId="40" xr:uid="{4B3CB359-3CC2-4405-A56D-427E2439A61A}"/>
    <cellStyle name="Separador de milhares 9" xfId="41" xr:uid="{ECFDC7D7-4A53-4C49-89D0-D4A1756585F6}"/>
    <cellStyle name="Vírgula" xfId="8" builtinId="3"/>
    <cellStyle name="Vírgula 2" xfId="42" xr:uid="{98E9CF80-8690-4CED-9DC2-7BD31CB23F25}"/>
    <cellStyle name="Vírgula 2 2" xfId="43" xr:uid="{EEA0CF54-4BFF-4FBB-BAF0-F8330FAB4270}"/>
    <cellStyle name="Vírgula 2 3" xfId="44" xr:uid="{4AE173EB-C020-4F9A-A416-74C06B16A529}"/>
    <cellStyle name="Vírgula 2_A-29" xfId="55" xr:uid="{32012E35-80FF-4C13-A5C1-8DD25E7BE97A}"/>
    <cellStyle name="Vírgula 3" xfId="45" xr:uid="{F9D1A6F8-DB83-46A3-B3EB-A6EC136B04AB}"/>
    <cellStyle name="Vírgula 3 2" xfId="46" xr:uid="{17505769-623D-4BCB-9AE4-998E571E58F2}"/>
    <cellStyle name="Vírgula 3_A-29" xfId="56" xr:uid="{E11525ED-FD87-410B-A0AF-9EEA102AD8E9}"/>
    <cellStyle name="Vírgula 4" xfId="47" xr:uid="{725F09AB-8692-4E7E-9F18-19A48F3C36D8}"/>
    <cellStyle name="Vírgula 4 2" xfId="4" xr:uid="{00000000-0005-0000-0000-00000A000000}"/>
    <cellStyle name="Vírgula 4_A-29" xfId="57" xr:uid="{2A7DBD42-BBF2-45EB-BA1F-B6D79C069B4F}"/>
    <cellStyle name="Vírgula 5" xfId="48" xr:uid="{BEAD5BD6-CCDE-4B48-BB6E-AF5002301544}"/>
    <cellStyle name="Vírgula 5 2" xfId="53" xr:uid="{1D2CA8D5-582A-45CC-B09B-AF3FE25615F6}"/>
    <cellStyle name="Vírgula 5_A-29" xfId="58" xr:uid="{5F377A9B-6DEF-4C1F-A79F-796E1B5B1DF1}"/>
    <cellStyle name="Vírgula 6" xfId="49" xr:uid="{5986443C-57AE-4392-880F-9AEBDC9C3EE2}"/>
  </cellStyles>
  <dxfs count="0"/>
  <tableStyles count="0" defaultTableStyle="TableStyleMedium2" defaultPivotStyle="PivotStyleMedium9"/>
  <colors>
    <mruColors>
      <color rgb="FF969BCE"/>
      <color rgb="FF6D74BB"/>
      <color rgb="FF292B75"/>
      <color rgb="FF449644"/>
      <color rgb="FF95D47E"/>
      <color rgb="FFA42F2C"/>
      <color rgb="FFA92746"/>
      <color rgb="FF844C61"/>
      <color rgb="FF689159"/>
      <color rgb="FFDD4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-11'!A1"/><Relationship Id="rId18" Type="http://schemas.openxmlformats.org/officeDocument/2006/relationships/hyperlink" Target="#'A-17'!A1"/><Relationship Id="rId26" Type="http://schemas.openxmlformats.org/officeDocument/2006/relationships/hyperlink" Target="#'A-23'!A1"/><Relationship Id="rId39" Type="http://schemas.openxmlformats.org/officeDocument/2006/relationships/hyperlink" Target="#'A-36'!A1"/><Relationship Id="rId21" Type="http://schemas.openxmlformats.org/officeDocument/2006/relationships/hyperlink" Target="#'A-20'!A1"/><Relationship Id="rId34" Type="http://schemas.openxmlformats.org/officeDocument/2006/relationships/hyperlink" Target="#'A-31'!A1"/><Relationship Id="rId42" Type="http://schemas.openxmlformats.org/officeDocument/2006/relationships/hyperlink" Target="#'A-39'!A1"/><Relationship Id="rId47" Type="http://schemas.openxmlformats.org/officeDocument/2006/relationships/hyperlink" Target="#'A-44'!A1"/><Relationship Id="rId50" Type="http://schemas.openxmlformats.org/officeDocument/2006/relationships/hyperlink" Target="#'A-47'!A1"/><Relationship Id="rId55" Type="http://schemas.openxmlformats.org/officeDocument/2006/relationships/hyperlink" Target="#'A-52'!_Ref515905412"/><Relationship Id="rId7" Type="http://schemas.openxmlformats.org/officeDocument/2006/relationships/hyperlink" Target="#'A-5'!A1"/><Relationship Id="rId2" Type="http://schemas.openxmlformats.org/officeDocument/2006/relationships/image" Target="../media/image1.png"/><Relationship Id="rId16" Type="http://schemas.openxmlformats.org/officeDocument/2006/relationships/hyperlink" Target="#'A-14'!A1"/><Relationship Id="rId29" Type="http://schemas.openxmlformats.org/officeDocument/2006/relationships/hyperlink" Target="#'A-26'!A1"/><Relationship Id="rId11" Type="http://schemas.openxmlformats.org/officeDocument/2006/relationships/hyperlink" Target="#'A-9'!A1"/><Relationship Id="rId24" Type="http://schemas.openxmlformats.org/officeDocument/2006/relationships/image" Target="../media/image3.png"/><Relationship Id="rId32" Type="http://schemas.openxmlformats.org/officeDocument/2006/relationships/hyperlink" Target="#'A-29'!A1"/><Relationship Id="rId37" Type="http://schemas.openxmlformats.org/officeDocument/2006/relationships/hyperlink" Target="#'A-34'!A1"/><Relationship Id="rId40" Type="http://schemas.openxmlformats.org/officeDocument/2006/relationships/hyperlink" Target="#'A-37'!A1"/><Relationship Id="rId45" Type="http://schemas.openxmlformats.org/officeDocument/2006/relationships/hyperlink" Target="#'A-42'!A1"/><Relationship Id="rId53" Type="http://schemas.openxmlformats.org/officeDocument/2006/relationships/hyperlink" Target="#'A-50'!A1"/><Relationship Id="rId58" Type="http://schemas.openxmlformats.org/officeDocument/2006/relationships/hyperlink" Target="#'A-55'!_Ref515905412"/><Relationship Id="rId5" Type="http://schemas.openxmlformats.org/officeDocument/2006/relationships/hyperlink" Target="#'A-3'!A1"/><Relationship Id="rId19" Type="http://schemas.openxmlformats.org/officeDocument/2006/relationships/hyperlink" Target="#'A-18'!A1"/><Relationship Id="rId4" Type="http://schemas.openxmlformats.org/officeDocument/2006/relationships/hyperlink" Target="#'A-2'!A1"/><Relationship Id="rId9" Type="http://schemas.openxmlformats.org/officeDocument/2006/relationships/hyperlink" Target="#'A-7'!A1"/><Relationship Id="rId14" Type="http://schemas.openxmlformats.org/officeDocument/2006/relationships/hyperlink" Target="#'A-12'!A1"/><Relationship Id="rId22" Type="http://schemas.openxmlformats.org/officeDocument/2006/relationships/hyperlink" Target="#'A-21'!A1"/><Relationship Id="rId27" Type="http://schemas.openxmlformats.org/officeDocument/2006/relationships/hyperlink" Target="#'A-24'!A1"/><Relationship Id="rId30" Type="http://schemas.openxmlformats.org/officeDocument/2006/relationships/hyperlink" Target="#'A-27'!A1"/><Relationship Id="rId35" Type="http://schemas.openxmlformats.org/officeDocument/2006/relationships/hyperlink" Target="#'A-32'!A1"/><Relationship Id="rId43" Type="http://schemas.openxmlformats.org/officeDocument/2006/relationships/hyperlink" Target="#'A-40'!A1"/><Relationship Id="rId48" Type="http://schemas.openxmlformats.org/officeDocument/2006/relationships/hyperlink" Target="#'A-45'!A1"/><Relationship Id="rId56" Type="http://schemas.openxmlformats.org/officeDocument/2006/relationships/hyperlink" Target="#'A-53'!_Ref515905412"/><Relationship Id="rId8" Type="http://schemas.openxmlformats.org/officeDocument/2006/relationships/hyperlink" Target="#'A-6'!A1"/><Relationship Id="rId51" Type="http://schemas.openxmlformats.org/officeDocument/2006/relationships/hyperlink" Target="#'A-48'!A1"/><Relationship Id="rId3" Type="http://schemas.openxmlformats.org/officeDocument/2006/relationships/image" Target="../media/image2.png"/><Relationship Id="rId12" Type="http://schemas.openxmlformats.org/officeDocument/2006/relationships/hyperlink" Target="#'A-10'!A1"/><Relationship Id="rId17" Type="http://schemas.openxmlformats.org/officeDocument/2006/relationships/hyperlink" Target="#'A-16'!A1"/><Relationship Id="rId25" Type="http://schemas.openxmlformats.org/officeDocument/2006/relationships/hyperlink" Target="#'A-15'!A1"/><Relationship Id="rId33" Type="http://schemas.openxmlformats.org/officeDocument/2006/relationships/hyperlink" Target="#'A-30'!A1"/><Relationship Id="rId38" Type="http://schemas.openxmlformats.org/officeDocument/2006/relationships/hyperlink" Target="#'A-35'!A1"/><Relationship Id="rId46" Type="http://schemas.openxmlformats.org/officeDocument/2006/relationships/hyperlink" Target="#'A-43'!A1"/><Relationship Id="rId59" Type="http://schemas.openxmlformats.org/officeDocument/2006/relationships/hyperlink" Target="#'A-56'!_Ref515905412"/><Relationship Id="rId20" Type="http://schemas.openxmlformats.org/officeDocument/2006/relationships/hyperlink" Target="#'A-19'!A1"/><Relationship Id="rId41" Type="http://schemas.openxmlformats.org/officeDocument/2006/relationships/hyperlink" Target="#'A-38'!A1"/><Relationship Id="rId54" Type="http://schemas.openxmlformats.org/officeDocument/2006/relationships/hyperlink" Target="#'A-51'!A1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15" Type="http://schemas.openxmlformats.org/officeDocument/2006/relationships/hyperlink" Target="#'A-13'!A1"/><Relationship Id="rId23" Type="http://schemas.openxmlformats.org/officeDocument/2006/relationships/hyperlink" Target="#'A-22'!A1"/><Relationship Id="rId28" Type="http://schemas.openxmlformats.org/officeDocument/2006/relationships/hyperlink" Target="#'A-25'!A1"/><Relationship Id="rId36" Type="http://schemas.openxmlformats.org/officeDocument/2006/relationships/hyperlink" Target="#'A-33'!A1"/><Relationship Id="rId49" Type="http://schemas.openxmlformats.org/officeDocument/2006/relationships/hyperlink" Target="#'A-46'!A1"/><Relationship Id="rId57" Type="http://schemas.openxmlformats.org/officeDocument/2006/relationships/hyperlink" Target="#'A-54'!_Ref515905412"/><Relationship Id="rId10" Type="http://schemas.openxmlformats.org/officeDocument/2006/relationships/hyperlink" Target="#'A-8'!A1"/><Relationship Id="rId31" Type="http://schemas.openxmlformats.org/officeDocument/2006/relationships/hyperlink" Target="#'A-28'!A1"/><Relationship Id="rId44" Type="http://schemas.openxmlformats.org/officeDocument/2006/relationships/hyperlink" Target="#'A-41'!A1"/><Relationship Id="rId52" Type="http://schemas.openxmlformats.org/officeDocument/2006/relationships/hyperlink" Target="#'A-49'!A1"/><Relationship Id="rId60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123825</xdr:rowOff>
    </xdr:from>
    <xdr:to>
      <xdr:col>14</xdr:col>
      <xdr:colOff>587375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161928</xdr:colOff>
      <xdr:row>63</xdr:row>
      <xdr:rowOff>57152</xdr:rowOff>
    </xdr:from>
    <xdr:to>
      <xdr:col>22</xdr:col>
      <xdr:colOff>15669</xdr:colOff>
      <xdr:row>71</xdr:row>
      <xdr:rowOff>14494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3" y="12182477"/>
          <a:ext cx="1676191" cy="146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587375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587375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587375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587375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587375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123825</xdr:rowOff>
    </xdr:from>
    <xdr:to>
      <xdr:col>14</xdr:col>
      <xdr:colOff>587375</xdr:colOff>
      <xdr:row>31</xdr:row>
      <xdr:rowOff>0</xdr:rowOff>
    </xdr:to>
    <xdr:pic>
      <xdr:nvPicPr>
        <xdr:cNvPr id="13" name="Imagem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123825</xdr:rowOff>
    </xdr:from>
    <xdr:to>
      <xdr:col>14</xdr:col>
      <xdr:colOff>587375</xdr:colOff>
      <xdr:row>35</xdr:row>
      <xdr:rowOff>0</xdr:rowOff>
    </xdr:to>
    <xdr:pic>
      <xdr:nvPicPr>
        <xdr:cNvPr id="14" name="Imagem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123825</xdr:rowOff>
    </xdr:from>
    <xdr:to>
      <xdr:col>14</xdr:col>
      <xdr:colOff>587375</xdr:colOff>
      <xdr:row>39</xdr:row>
      <xdr:rowOff>0</xdr:rowOff>
    </xdr:to>
    <xdr:pic>
      <xdr:nvPicPr>
        <xdr:cNvPr id="15" name="Imagem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39</xdr:row>
      <xdr:rowOff>123825</xdr:rowOff>
    </xdr:from>
    <xdr:to>
      <xdr:col>14</xdr:col>
      <xdr:colOff>587375</xdr:colOff>
      <xdr:row>43</xdr:row>
      <xdr:rowOff>0</xdr:rowOff>
    </xdr:to>
    <xdr:pic>
      <xdr:nvPicPr>
        <xdr:cNvPr id="16" name="Imagem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67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123825</xdr:rowOff>
    </xdr:from>
    <xdr:to>
      <xdr:col>14</xdr:col>
      <xdr:colOff>587375</xdr:colOff>
      <xdr:row>47</xdr:row>
      <xdr:rowOff>0</xdr:rowOff>
    </xdr:to>
    <xdr:pic>
      <xdr:nvPicPr>
        <xdr:cNvPr id="17" name="Imagem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843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47</xdr:row>
      <xdr:rowOff>123825</xdr:rowOff>
    </xdr:from>
    <xdr:to>
      <xdr:col>14</xdr:col>
      <xdr:colOff>587375</xdr:colOff>
      <xdr:row>51</xdr:row>
      <xdr:rowOff>0</xdr:rowOff>
    </xdr:to>
    <xdr:pic>
      <xdr:nvPicPr>
        <xdr:cNvPr id="21" name="Imagem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20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123825</xdr:rowOff>
    </xdr:from>
    <xdr:to>
      <xdr:col>14</xdr:col>
      <xdr:colOff>587375</xdr:colOff>
      <xdr:row>55</xdr:row>
      <xdr:rowOff>0</xdr:rowOff>
    </xdr:to>
    <xdr:pic>
      <xdr:nvPicPr>
        <xdr:cNvPr id="23" name="Imagem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96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55</xdr:row>
      <xdr:rowOff>123825</xdr:rowOff>
    </xdr:from>
    <xdr:to>
      <xdr:col>14</xdr:col>
      <xdr:colOff>587375</xdr:colOff>
      <xdr:row>58</xdr:row>
      <xdr:rowOff>187325</xdr:rowOff>
    </xdr:to>
    <xdr:pic>
      <xdr:nvPicPr>
        <xdr:cNvPr id="24" name="Imagem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72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3</xdr:row>
      <xdr:rowOff>123825</xdr:rowOff>
    </xdr:from>
    <xdr:to>
      <xdr:col>27</xdr:col>
      <xdr:colOff>587375</xdr:colOff>
      <xdr:row>7</xdr:row>
      <xdr:rowOff>38100</xdr:rowOff>
    </xdr:to>
    <xdr:pic>
      <xdr:nvPicPr>
        <xdr:cNvPr id="25" name="Imagem 2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148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7</xdr:row>
      <xdr:rowOff>123825</xdr:rowOff>
    </xdr:from>
    <xdr:to>
      <xdr:col>27</xdr:col>
      <xdr:colOff>587375</xdr:colOff>
      <xdr:row>11</xdr:row>
      <xdr:rowOff>0</xdr:rowOff>
    </xdr:to>
    <xdr:pic>
      <xdr:nvPicPr>
        <xdr:cNvPr id="26" name="Imagem 2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11</xdr:row>
      <xdr:rowOff>123825</xdr:rowOff>
    </xdr:from>
    <xdr:to>
      <xdr:col>27</xdr:col>
      <xdr:colOff>587375</xdr:colOff>
      <xdr:row>15</xdr:row>
      <xdr:rowOff>0</xdr:rowOff>
    </xdr:to>
    <xdr:pic>
      <xdr:nvPicPr>
        <xdr:cNvPr id="27" name="Imagem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15</xdr:row>
      <xdr:rowOff>123825</xdr:rowOff>
    </xdr:from>
    <xdr:to>
      <xdr:col>27</xdr:col>
      <xdr:colOff>587375</xdr:colOff>
      <xdr:row>19</xdr:row>
      <xdr:rowOff>0</xdr:rowOff>
    </xdr:to>
    <xdr:pic>
      <xdr:nvPicPr>
        <xdr:cNvPr id="28" name="Imagem 27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19</xdr:row>
      <xdr:rowOff>123825</xdr:rowOff>
    </xdr:from>
    <xdr:to>
      <xdr:col>27</xdr:col>
      <xdr:colOff>587375</xdr:colOff>
      <xdr:row>23</xdr:row>
      <xdr:rowOff>0</xdr:rowOff>
    </xdr:to>
    <xdr:pic>
      <xdr:nvPicPr>
        <xdr:cNvPr id="30" name="Imagem 2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10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23</xdr:row>
      <xdr:rowOff>123825</xdr:rowOff>
    </xdr:from>
    <xdr:to>
      <xdr:col>27</xdr:col>
      <xdr:colOff>587375</xdr:colOff>
      <xdr:row>27</xdr:row>
      <xdr:rowOff>0</xdr:rowOff>
    </xdr:to>
    <xdr:pic>
      <xdr:nvPicPr>
        <xdr:cNvPr id="31" name="Imagem 30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86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27</xdr:row>
      <xdr:rowOff>123825</xdr:rowOff>
    </xdr:from>
    <xdr:to>
      <xdr:col>27</xdr:col>
      <xdr:colOff>587375</xdr:colOff>
      <xdr:row>31</xdr:row>
      <xdr:rowOff>0</xdr:rowOff>
    </xdr:to>
    <xdr:pic>
      <xdr:nvPicPr>
        <xdr:cNvPr id="32" name="Imagem 3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462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14</xdr:col>
      <xdr:colOff>56655</xdr:colOff>
      <xdr:row>2</xdr:row>
      <xdr:rowOff>206320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57AED75-9F25-4CC9-A1BC-4B236369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7091" y="277091"/>
          <a:ext cx="693964" cy="38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60</xdr:row>
      <xdr:rowOff>0</xdr:rowOff>
    </xdr:from>
    <xdr:to>
      <xdr:col>14</xdr:col>
      <xdr:colOff>587375</xdr:colOff>
      <xdr:row>63</xdr:row>
      <xdr:rowOff>73025</xdr:rowOff>
    </xdr:to>
    <xdr:pic>
      <xdr:nvPicPr>
        <xdr:cNvPr id="3" name="Imagem 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53C9102F-A4B3-4BCF-8D36-7DF47E097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55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587375</xdr:colOff>
      <xdr:row>35</xdr:row>
      <xdr:rowOff>73025</xdr:rowOff>
    </xdr:to>
    <xdr:pic>
      <xdr:nvPicPr>
        <xdr:cNvPr id="5" name="Imagem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A776796-881D-4021-8C10-C016FD79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698500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36</xdr:row>
      <xdr:rowOff>0</xdr:rowOff>
    </xdr:from>
    <xdr:to>
      <xdr:col>27</xdr:col>
      <xdr:colOff>587375</xdr:colOff>
      <xdr:row>39</xdr:row>
      <xdr:rowOff>73025</xdr:rowOff>
    </xdr:to>
    <xdr:pic>
      <xdr:nvPicPr>
        <xdr:cNvPr id="6" name="Imagem 5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D345106D-5575-47A7-8B3D-6C4ED38B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774700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40</xdr:row>
      <xdr:rowOff>0</xdr:rowOff>
    </xdr:from>
    <xdr:to>
      <xdr:col>27</xdr:col>
      <xdr:colOff>587375</xdr:colOff>
      <xdr:row>43</xdr:row>
      <xdr:rowOff>73025</xdr:rowOff>
    </xdr:to>
    <xdr:pic>
      <xdr:nvPicPr>
        <xdr:cNvPr id="9" name="Imagem 8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A2C80530-C1BC-40F2-A242-564E4A37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850900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44</xdr:row>
      <xdr:rowOff>0</xdr:rowOff>
    </xdr:from>
    <xdr:to>
      <xdr:col>27</xdr:col>
      <xdr:colOff>587375</xdr:colOff>
      <xdr:row>47</xdr:row>
      <xdr:rowOff>73025</xdr:rowOff>
    </xdr:to>
    <xdr:pic>
      <xdr:nvPicPr>
        <xdr:cNvPr id="19" name="Imagem 1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56DC7524-4A50-4256-9BD8-D86B7C39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92630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48</xdr:row>
      <xdr:rowOff>0</xdr:rowOff>
    </xdr:from>
    <xdr:to>
      <xdr:col>27</xdr:col>
      <xdr:colOff>587375</xdr:colOff>
      <xdr:row>51</xdr:row>
      <xdr:rowOff>73025</xdr:rowOff>
    </xdr:to>
    <xdr:pic>
      <xdr:nvPicPr>
        <xdr:cNvPr id="20" name="Imagem 1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AA502D6-335B-4637-83BA-DD8B547D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100250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587375</xdr:colOff>
      <xdr:row>55</xdr:row>
      <xdr:rowOff>73025</xdr:rowOff>
    </xdr:to>
    <xdr:pic>
      <xdr:nvPicPr>
        <xdr:cNvPr id="22" name="Imagem 21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4D44FF2F-8523-4EC1-A3ED-4F191C70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100250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56</xdr:row>
      <xdr:rowOff>0</xdr:rowOff>
    </xdr:from>
    <xdr:to>
      <xdr:col>27</xdr:col>
      <xdr:colOff>587375</xdr:colOff>
      <xdr:row>59</xdr:row>
      <xdr:rowOff>73025</xdr:rowOff>
    </xdr:to>
    <xdr:pic>
      <xdr:nvPicPr>
        <xdr:cNvPr id="29" name="Imagem 28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9885117-1F15-4101-A90F-AAFD4F32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107870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60</xdr:row>
      <xdr:rowOff>0</xdr:rowOff>
    </xdr:from>
    <xdr:to>
      <xdr:col>27</xdr:col>
      <xdr:colOff>587375</xdr:colOff>
      <xdr:row>63</xdr:row>
      <xdr:rowOff>73025</xdr:rowOff>
    </xdr:to>
    <xdr:pic>
      <xdr:nvPicPr>
        <xdr:cNvPr id="62" name="Imagem 61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3F0C4CC0-B1B2-47DF-973B-A98CC51A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5" y="115490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3</xdr:row>
      <xdr:rowOff>85725</xdr:rowOff>
    </xdr:from>
    <xdr:to>
      <xdr:col>40</xdr:col>
      <xdr:colOff>587375</xdr:colOff>
      <xdr:row>7</xdr:row>
      <xdr:rowOff>0</xdr:rowOff>
    </xdr:to>
    <xdr:pic>
      <xdr:nvPicPr>
        <xdr:cNvPr id="1024" name="Imagem 102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66DDF5F-DB00-7FAE-DC72-B3964AC8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8719" y="812006"/>
          <a:ext cx="581025" cy="64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8</xdr:row>
      <xdr:rowOff>0</xdr:rowOff>
    </xdr:from>
    <xdr:to>
      <xdr:col>40</xdr:col>
      <xdr:colOff>587375</xdr:colOff>
      <xdr:row>11</xdr:row>
      <xdr:rowOff>72232</xdr:rowOff>
    </xdr:to>
    <xdr:pic>
      <xdr:nvPicPr>
        <xdr:cNvPr id="1027" name="Imagem 1026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52461899-6770-4B2E-A1FB-F6AA5A96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8719" y="1643063"/>
          <a:ext cx="581025" cy="64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12</xdr:row>
      <xdr:rowOff>0</xdr:rowOff>
    </xdr:from>
    <xdr:to>
      <xdr:col>40</xdr:col>
      <xdr:colOff>587375</xdr:colOff>
      <xdr:row>15</xdr:row>
      <xdr:rowOff>72232</xdr:rowOff>
    </xdr:to>
    <xdr:pic>
      <xdr:nvPicPr>
        <xdr:cNvPr id="1028" name="Imagem 1027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DD7A13E6-E935-46A7-889A-3BAA31B24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8719" y="2405063"/>
          <a:ext cx="581025" cy="64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40</xdr:col>
      <xdr:colOff>587375</xdr:colOff>
      <xdr:row>19</xdr:row>
      <xdr:rowOff>72232</xdr:rowOff>
    </xdr:to>
    <xdr:pic>
      <xdr:nvPicPr>
        <xdr:cNvPr id="1029" name="Imagem 1028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A7422782-97DF-4395-94AE-1FF8BFA2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8719" y="3167063"/>
          <a:ext cx="581025" cy="64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20</xdr:row>
      <xdr:rowOff>0</xdr:rowOff>
    </xdr:from>
    <xdr:to>
      <xdr:col>40</xdr:col>
      <xdr:colOff>590550</xdr:colOff>
      <xdr:row>23</xdr:row>
      <xdr:rowOff>75407</xdr:rowOff>
    </xdr:to>
    <xdr:pic>
      <xdr:nvPicPr>
        <xdr:cNvPr id="33" name="Imagem 32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120ACA0C-3624-464A-8AC1-9CE210B48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3937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24</xdr:row>
      <xdr:rowOff>0</xdr:rowOff>
    </xdr:from>
    <xdr:to>
      <xdr:col>40</xdr:col>
      <xdr:colOff>590550</xdr:colOff>
      <xdr:row>27</xdr:row>
      <xdr:rowOff>75407</xdr:rowOff>
    </xdr:to>
    <xdr:pic>
      <xdr:nvPicPr>
        <xdr:cNvPr id="34" name="Imagem 33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7C2746B-16B4-40A2-BC6F-EC436096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4699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28</xdr:row>
      <xdr:rowOff>0</xdr:rowOff>
    </xdr:from>
    <xdr:to>
      <xdr:col>40</xdr:col>
      <xdr:colOff>590550</xdr:colOff>
      <xdr:row>31</xdr:row>
      <xdr:rowOff>75407</xdr:rowOff>
    </xdr:to>
    <xdr:pic>
      <xdr:nvPicPr>
        <xdr:cNvPr id="35" name="Imagem 3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FE974A27-FE27-4AA6-8441-E8582B2D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5461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32</xdr:row>
      <xdr:rowOff>0</xdr:rowOff>
    </xdr:from>
    <xdr:to>
      <xdr:col>40</xdr:col>
      <xdr:colOff>590550</xdr:colOff>
      <xdr:row>35</xdr:row>
      <xdr:rowOff>75407</xdr:rowOff>
    </xdr:to>
    <xdr:pic>
      <xdr:nvPicPr>
        <xdr:cNvPr id="36" name="Imagem 3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B358701B-72CC-4AF7-A07F-4CCC4A0EB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6223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36</xdr:row>
      <xdr:rowOff>0</xdr:rowOff>
    </xdr:from>
    <xdr:to>
      <xdr:col>40</xdr:col>
      <xdr:colOff>590550</xdr:colOff>
      <xdr:row>39</xdr:row>
      <xdr:rowOff>75407</xdr:rowOff>
    </xdr:to>
    <xdr:pic>
      <xdr:nvPicPr>
        <xdr:cNvPr id="37" name="Imagem 36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BDEB05DC-1C56-4DAF-804A-F585C8F45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6985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40</xdr:row>
      <xdr:rowOff>0</xdr:rowOff>
    </xdr:from>
    <xdr:to>
      <xdr:col>40</xdr:col>
      <xdr:colOff>590550</xdr:colOff>
      <xdr:row>43</xdr:row>
      <xdr:rowOff>75407</xdr:rowOff>
    </xdr:to>
    <xdr:pic>
      <xdr:nvPicPr>
        <xdr:cNvPr id="38" name="Imagem 37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A330048A-6F91-4C47-BCF9-27812801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7747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44</xdr:row>
      <xdr:rowOff>0</xdr:rowOff>
    </xdr:from>
    <xdr:to>
      <xdr:col>40</xdr:col>
      <xdr:colOff>590550</xdr:colOff>
      <xdr:row>47</xdr:row>
      <xdr:rowOff>75407</xdr:rowOff>
    </xdr:to>
    <xdr:pic>
      <xdr:nvPicPr>
        <xdr:cNvPr id="39" name="Imagem 38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492CC63C-A17A-47BC-B008-ECCE132B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8509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48</xdr:row>
      <xdr:rowOff>0</xdr:rowOff>
    </xdr:from>
    <xdr:to>
      <xdr:col>40</xdr:col>
      <xdr:colOff>590550</xdr:colOff>
      <xdr:row>51</xdr:row>
      <xdr:rowOff>75407</xdr:rowOff>
    </xdr:to>
    <xdr:pic>
      <xdr:nvPicPr>
        <xdr:cNvPr id="40" name="Imagem 39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9F12AB78-CF55-4758-816D-3848D748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9271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52</xdr:row>
      <xdr:rowOff>0</xdr:rowOff>
    </xdr:from>
    <xdr:to>
      <xdr:col>40</xdr:col>
      <xdr:colOff>590550</xdr:colOff>
      <xdr:row>55</xdr:row>
      <xdr:rowOff>75407</xdr:rowOff>
    </xdr:to>
    <xdr:pic>
      <xdr:nvPicPr>
        <xdr:cNvPr id="41" name="Imagem 40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F5730556-6F38-4F6F-9D90-F8BBC4A0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10033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56</xdr:row>
      <xdr:rowOff>0</xdr:rowOff>
    </xdr:from>
    <xdr:to>
      <xdr:col>40</xdr:col>
      <xdr:colOff>590550</xdr:colOff>
      <xdr:row>59</xdr:row>
      <xdr:rowOff>72232</xdr:rowOff>
    </xdr:to>
    <xdr:pic>
      <xdr:nvPicPr>
        <xdr:cNvPr id="42" name="Imagem 41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846479DD-5159-4367-88BF-F46FC6BE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10795000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60</xdr:row>
      <xdr:rowOff>0</xdr:rowOff>
    </xdr:from>
    <xdr:to>
      <xdr:col>40</xdr:col>
      <xdr:colOff>590550</xdr:colOff>
      <xdr:row>63</xdr:row>
      <xdr:rowOff>75407</xdr:rowOff>
    </xdr:to>
    <xdr:pic>
      <xdr:nvPicPr>
        <xdr:cNvPr id="43" name="Imagem 42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099988B-3B7C-4BE4-BCEE-E2DF450B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9813" y="11572875"/>
          <a:ext cx="590550" cy="6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4</xdr:row>
      <xdr:rowOff>0</xdr:rowOff>
    </xdr:from>
    <xdr:to>
      <xdr:col>53</xdr:col>
      <xdr:colOff>587375</xdr:colOff>
      <xdr:row>7</xdr:row>
      <xdr:rowOff>61912</xdr:rowOff>
    </xdr:to>
    <xdr:pic>
      <xdr:nvPicPr>
        <xdr:cNvPr id="44" name="Imagem 43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BEDB4365-022D-4A6F-BACE-05DD1921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50" y="889000"/>
          <a:ext cx="587375" cy="63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8</xdr:row>
      <xdr:rowOff>0</xdr:rowOff>
    </xdr:from>
    <xdr:to>
      <xdr:col>53</xdr:col>
      <xdr:colOff>587375</xdr:colOff>
      <xdr:row>11</xdr:row>
      <xdr:rowOff>61912</xdr:rowOff>
    </xdr:to>
    <xdr:pic>
      <xdr:nvPicPr>
        <xdr:cNvPr id="45" name="Imagem 44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D8899CC9-8049-4AD8-8029-0733D09B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50" y="1651000"/>
          <a:ext cx="587375" cy="63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12</xdr:row>
      <xdr:rowOff>0</xdr:rowOff>
    </xdr:from>
    <xdr:to>
      <xdr:col>53</xdr:col>
      <xdr:colOff>587375</xdr:colOff>
      <xdr:row>15</xdr:row>
      <xdr:rowOff>61912</xdr:rowOff>
    </xdr:to>
    <xdr:pic>
      <xdr:nvPicPr>
        <xdr:cNvPr id="46" name="Imagem 45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9EC69084-7EA3-4292-99AF-6CAAD059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50" y="2413000"/>
          <a:ext cx="587375" cy="63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16</xdr:row>
      <xdr:rowOff>0</xdr:rowOff>
    </xdr:from>
    <xdr:to>
      <xdr:col>53</xdr:col>
      <xdr:colOff>587375</xdr:colOff>
      <xdr:row>19</xdr:row>
      <xdr:rowOff>61912</xdr:rowOff>
    </xdr:to>
    <xdr:pic>
      <xdr:nvPicPr>
        <xdr:cNvPr id="47" name="Imagem 4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AB3E70B7-4EAD-4DD0-88E9-D66B7B6B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50" y="3175000"/>
          <a:ext cx="587375" cy="63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20</xdr:row>
      <xdr:rowOff>0</xdr:rowOff>
    </xdr:from>
    <xdr:to>
      <xdr:col>53</xdr:col>
      <xdr:colOff>587375</xdr:colOff>
      <xdr:row>23</xdr:row>
      <xdr:rowOff>61912</xdr:rowOff>
    </xdr:to>
    <xdr:pic>
      <xdr:nvPicPr>
        <xdr:cNvPr id="48" name="Imagem 47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48A4A8C2-2FCF-4E24-828F-A32A26E7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50" y="3937000"/>
          <a:ext cx="587375" cy="63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24</xdr:row>
      <xdr:rowOff>0</xdr:rowOff>
    </xdr:from>
    <xdr:to>
      <xdr:col>53</xdr:col>
      <xdr:colOff>625475</xdr:colOff>
      <xdr:row>27</xdr:row>
      <xdr:rowOff>61912</xdr:rowOff>
    </xdr:to>
    <xdr:pic>
      <xdr:nvPicPr>
        <xdr:cNvPr id="49" name="Imagem 48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D4E20269-6D43-4364-AB42-23C995CA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4495800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27</xdr:row>
      <xdr:rowOff>133350</xdr:rowOff>
    </xdr:from>
    <xdr:to>
      <xdr:col>53</xdr:col>
      <xdr:colOff>625475</xdr:colOff>
      <xdr:row>31</xdr:row>
      <xdr:rowOff>17462</xdr:rowOff>
    </xdr:to>
    <xdr:pic>
      <xdr:nvPicPr>
        <xdr:cNvPr id="52" name="Imagem 51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D98FFE97-11DA-91CE-15D5-9EEF93B8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5172075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31</xdr:row>
      <xdr:rowOff>161925</xdr:rowOff>
    </xdr:from>
    <xdr:to>
      <xdr:col>53</xdr:col>
      <xdr:colOff>625475</xdr:colOff>
      <xdr:row>35</xdr:row>
      <xdr:rowOff>42862</xdr:rowOff>
    </xdr:to>
    <xdr:pic>
      <xdr:nvPicPr>
        <xdr:cNvPr id="53" name="Imagem 52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C8A8499-BC9D-4CE8-A73C-F753888E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5924550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35</xdr:row>
      <xdr:rowOff>85725</xdr:rowOff>
    </xdr:from>
    <xdr:to>
      <xdr:col>53</xdr:col>
      <xdr:colOff>625475</xdr:colOff>
      <xdr:row>38</xdr:row>
      <xdr:rowOff>150812</xdr:rowOff>
    </xdr:to>
    <xdr:pic>
      <xdr:nvPicPr>
        <xdr:cNvPr id="54" name="Imagem 53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ED232C9B-B0F0-713B-1FCE-08EF604EF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6572250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39</xdr:row>
      <xdr:rowOff>171450</xdr:rowOff>
    </xdr:from>
    <xdr:to>
      <xdr:col>53</xdr:col>
      <xdr:colOff>625475</xdr:colOff>
      <xdr:row>43</xdr:row>
      <xdr:rowOff>55562</xdr:rowOff>
    </xdr:to>
    <xdr:pic>
      <xdr:nvPicPr>
        <xdr:cNvPr id="55" name="Imagem 54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553ADCF8-2E48-EB60-2CDC-C92D015D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7381875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43</xdr:row>
      <xdr:rowOff>152400</xdr:rowOff>
    </xdr:from>
    <xdr:to>
      <xdr:col>53</xdr:col>
      <xdr:colOff>625475</xdr:colOff>
      <xdr:row>47</xdr:row>
      <xdr:rowOff>36512</xdr:rowOff>
    </xdr:to>
    <xdr:pic>
      <xdr:nvPicPr>
        <xdr:cNvPr id="56" name="Imagem 55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C13152F-4CDA-3993-C045-2B8F08C0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7900" y="8086725"/>
          <a:ext cx="58737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-1</xdr:rowOff>
    </xdr:from>
    <xdr:to>
      <xdr:col>12</xdr:col>
      <xdr:colOff>190500</xdr:colOff>
      <xdr:row>64</xdr:row>
      <xdr:rowOff>161258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74E11A82-AFA1-2E5E-F007-CD3A3322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899"/>
          <a:ext cx="7962900" cy="1174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8</xdr:col>
      <xdr:colOff>95250</xdr:colOff>
      <xdr:row>26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57825" y="4619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7CE25BF-7260-409D-B027-EE3EC0FF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8</xdr:col>
      <xdr:colOff>95250</xdr:colOff>
      <xdr:row>26</xdr:row>
      <xdr:rowOff>114300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A070AD-39D5-418E-A8A9-8D741E36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67350" y="4181475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6E32482-704F-4204-87F8-42107229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548640" cy="29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1323975</xdr:colOff>
      <xdr:row>16</xdr:row>
      <xdr:rowOff>180975</xdr:rowOff>
    </xdr:from>
    <xdr:to>
      <xdr:col>7</xdr:col>
      <xdr:colOff>266700</xdr:colOff>
      <xdr:row>21</xdr:row>
      <xdr:rowOff>104775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5" y="42291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66488FC-B824-4DE5-AFA3-5286F932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5</xdr:col>
      <xdr:colOff>180975</xdr:colOff>
      <xdr:row>22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714750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4EA76-1506-4588-9ADD-8D1D3CA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5</xdr:col>
      <xdr:colOff>184150</xdr:colOff>
      <xdr:row>19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714750" y="3667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9611C-1B07-40DC-BE39-7EB966AD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8</xdr:col>
      <xdr:colOff>95250</xdr:colOff>
      <xdr:row>20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29125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4E8956-17F6-4771-951A-482E10B2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4</xdr:col>
      <xdr:colOff>184150</xdr:colOff>
      <xdr:row>32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867025" y="5953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3566F-CDA6-4100-9206-47A0F6D8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0</xdr:rowOff>
    </xdr:from>
    <xdr:to>
      <xdr:col>2</xdr:col>
      <xdr:colOff>0</xdr:colOff>
      <xdr:row>2</xdr:row>
      <xdr:rowOff>6481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041B9-CFB7-4849-912C-94AE59C5E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701544"/>
          <a:ext cx="548640" cy="29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257175</xdr:colOff>
      <xdr:row>20</xdr:row>
      <xdr:rowOff>66675</xdr:rowOff>
    </xdr:from>
    <xdr:to>
      <xdr:col>7</xdr:col>
      <xdr:colOff>390525</xdr:colOff>
      <xdr:row>25</xdr:row>
      <xdr:rowOff>1270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6A6BCF-C4A6-4B51-9AC4-3BA57708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95925" y="3867150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20</xdr:row>
      <xdr:rowOff>19050</xdr:rowOff>
    </xdr:from>
    <xdr:to>
      <xdr:col>11</xdr:col>
      <xdr:colOff>409575</xdr:colOff>
      <xdr:row>24</xdr:row>
      <xdr:rowOff>133350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9182100" y="4124325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B0B498-87BB-4810-8E9C-2B49C7EBC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5</xdr:col>
      <xdr:colOff>180975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714750" y="4238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F2C589F-9820-4E1B-A455-BE44DF588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981075</xdr:colOff>
      <xdr:row>17</xdr:row>
      <xdr:rowOff>38099</xdr:rowOff>
    </xdr:from>
    <xdr:to>
      <xdr:col>6</xdr:col>
      <xdr:colOff>76200</xdr:colOff>
      <xdr:row>21</xdr:row>
      <xdr:rowOff>152399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29000" y="40862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1129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C346E11-6506-42CA-AF90-09F74617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8" y="687161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7</xdr:col>
      <xdr:colOff>95250</xdr:colOff>
      <xdr:row>19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667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02768A-11E1-4570-8BCB-9840020C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377190</xdr:colOff>
      <xdr:row>23</xdr:row>
      <xdr:rowOff>180975</xdr:rowOff>
    </xdr:from>
    <xdr:to>
      <xdr:col>7</xdr:col>
      <xdr:colOff>430530</xdr:colOff>
      <xdr:row>28</xdr:row>
      <xdr:rowOff>112395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215890" y="4667250"/>
          <a:ext cx="131064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F8CBB88-2EDA-491F-BA08-2873C0E6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4</xdr:col>
      <xdr:colOff>180975</xdr:colOff>
      <xdr:row>22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581275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761C194-469D-4E0E-962C-4B1DDC651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7</xdr:col>
      <xdr:colOff>95250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4238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107F3C8-A7A2-44D6-ABF0-085C925A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8</xdr:col>
      <xdr:colOff>95250</xdr:colOff>
      <xdr:row>26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4810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EB09A9B-2026-4BE9-91AA-F83D80E19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0</xdr:rowOff>
    </xdr:from>
    <xdr:to>
      <xdr:col>2</xdr:col>
      <xdr:colOff>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DBEA10-DA1A-4010-9F8B-FD51DB9C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190500"/>
          <a:ext cx="548640" cy="29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17</xdr:row>
      <xdr:rowOff>76200</xdr:rowOff>
    </xdr:from>
    <xdr:to>
      <xdr:col>5</xdr:col>
      <xdr:colOff>676275</xdr:colOff>
      <xdr:row>22</xdr:row>
      <xdr:rowOff>0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997FEF-868D-4306-A9E7-8CC31F1D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67225" y="3419475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23</xdr:row>
      <xdr:rowOff>0</xdr:rowOff>
    </xdr:from>
    <xdr:to>
      <xdr:col>8</xdr:col>
      <xdr:colOff>95250</xdr:colOff>
      <xdr:row>27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153150" y="5486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1548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FDB846-1042-4CF1-838B-B705DC7A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54" y="181708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5</xdr:col>
      <xdr:colOff>371475</xdr:colOff>
      <xdr:row>19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57575" y="3476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9CBF9A7-F387-4E00-BA57-32E94CC6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7</xdr:col>
      <xdr:colOff>371475</xdr:colOff>
      <xdr:row>17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343525" y="3286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1A77801-4ADC-49E2-878F-29E8DAB8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16</xdr:row>
      <xdr:rowOff>142875</xdr:rowOff>
    </xdr:from>
    <xdr:to>
      <xdr:col>11</xdr:col>
      <xdr:colOff>466725</xdr:colOff>
      <xdr:row>21</xdr:row>
      <xdr:rowOff>66675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8877300" y="3819525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3FF2DC-31BE-4FF5-BBE9-37E4DF963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838199</xdr:colOff>
      <xdr:row>16</xdr:row>
      <xdr:rowOff>57150</xdr:rowOff>
    </xdr:from>
    <xdr:to>
      <xdr:col>8</xdr:col>
      <xdr:colOff>473074</xdr:colOff>
      <xdr:row>20</xdr:row>
      <xdr:rowOff>171450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476999" y="35337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63E4E18-65E3-441D-B272-B5467C78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5</xdr:col>
      <xdr:colOff>177800</xdr:colOff>
      <xdr:row>17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714750" y="3705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545465</xdr:colOff>
      <xdr:row>2</xdr:row>
      <xdr:rowOff>6481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58D0423-DD4B-4EAF-BCB2-4ED3F7A3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10</xdr:col>
      <xdr:colOff>95250</xdr:colOff>
      <xdr:row>20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05650" y="4086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B0663DD-D407-4863-A5F6-E42854CB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19</xdr:row>
      <xdr:rowOff>95250</xdr:rowOff>
    </xdr:from>
    <xdr:to>
      <xdr:col>6</xdr:col>
      <xdr:colOff>187325</xdr:colOff>
      <xdr:row>24</xdr:row>
      <xdr:rowOff>19050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343400" y="4048125"/>
          <a:ext cx="13112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545465</xdr:colOff>
      <xdr:row>2</xdr:row>
      <xdr:rowOff>6481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5015C91-A7C7-4BDB-B7FC-24A9CCAD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8</xdr:col>
      <xdr:colOff>95250</xdr:colOff>
      <xdr:row>19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981700" y="3705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545465</xdr:colOff>
      <xdr:row>2</xdr:row>
      <xdr:rowOff>6481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AAE059E-7D2F-4712-87B5-2AF26D9E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22</xdr:row>
      <xdr:rowOff>161925</xdr:rowOff>
    </xdr:from>
    <xdr:to>
      <xdr:col>8</xdr:col>
      <xdr:colOff>596900</xdr:colOff>
      <xdr:row>27</xdr:row>
      <xdr:rowOff>85725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105525" y="4743450"/>
          <a:ext cx="13589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9F89F3C-AD94-4BBB-95AC-59EBDF14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590550</xdr:colOff>
      <xdr:row>6</xdr:row>
      <xdr:rowOff>257175</xdr:rowOff>
    </xdr:from>
    <xdr:to>
      <xdr:col>17</xdr:col>
      <xdr:colOff>590550</xdr:colOff>
      <xdr:row>17</xdr:row>
      <xdr:rowOff>104775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189621DC-E624-CA57-DAE7-2D4C72872618}"/>
            </a:ext>
          </a:extLst>
        </xdr:cNvPr>
        <xdr:cNvCxnSpPr/>
      </xdr:nvCxnSpPr>
      <xdr:spPr>
        <a:xfrm>
          <a:off x="13115925" y="1504950"/>
          <a:ext cx="0" cy="21336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933450</xdr:colOff>
      <xdr:row>21</xdr:row>
      <xdr:rowOff>28576</xdr:rowOff>
    </xdr:from>
    <xdr:to>
      <xdr:col>9</xdr:col>
      <xdr:colOff>47625</xdr:colOff>
      <xdr:row>25</xdr:row>
      <xdr:rowOff>142876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81850" y="4133851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2DD6A4-1BA3-4F5E-B2C6-47407C42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12</xdr:row>
      <xdr:rowOff>101599</xdr:rowOff>
    </xdr:from>
    <xdr:to>
      <xdr:col>5</xdr:col>
      <xdr:colOff>701675</xdr:colOff>
      <xdr:row>17</xdr:row>
      <xdr:rowOff>34924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108450" y="2495549"/>
          <a:ext cx="13430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551A65-91A0-4120-B547-950B2391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21</xdr:row>
      <xdr:rowOff>28575</xdr:rowOff>
    </xdr:from>
    <xdr:to>
      <xdr:col>10</xdr:col>
      <xdr:colOff>511175</xdr:colOff>
      <xdr:row>25</xdr:row>
      <xdr:rowOff>149225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572375" y="4514850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19C8792-FF9B-4EA3-AE58-A8033285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19</xdr:row>
      <xdr:rowOff>19050</xdr:rowOff>
    </xdr:from>
    <xdr:to>
      <xdr:col>4</xdr:col>
      <xdr:colOff>57150</xdr:colOff>
      <xdr:row>23</xdr:row>
      <xdr:rowOff>133350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324100" y="3746500"/>
          <a:ext cx="13398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87402F-9E08-4C51-B2A2-D366CD41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7</xdr:col>
      <xdr:colOff>374650</xdr:colOff>
      <xdr:row>21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238750" y="4619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55BD95D-AF64-4500-8FB7-82D0A5F6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990601</xdr:colOff>
      <xdr:row>16</xdr:row>
      <xdr:rowOff>123825</xdr:rowOff>
    </xdr:from>
    <xdr:to>
      <xdr:col>6</xdr:col>
      <xdr:colOff>260351</xdr:colOff>
      <xdr:row>21</xdr:row>
      <xdr:rowOff>53975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91101" y="41719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93745F1-FAF4-4297-8BAF-E61A915DF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20</xdr:row>
      <xdr:rowOff>57150</xdr:rowOff>
    </xdr:from>
    <xdr:to>
      <xdr:col>7</xdr:col>
      <xdr:colOff>812800</xdr:colOff>
      <xdr:row>24</xdr:row>
      <xdr:rowOff>171450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695950" y="3971925"/>
          <a:ext cx="13239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454FDC-7637-4AE6-9C53-A3649EA2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800099</xdr:colOff>
      <xdr:row>18</xdr:row>
      <xdr:rowOff>104775</xdr:rowOff>
    </xdr:from>
    <xdr:to>
      <xdr:col>6</xdr:col>
      <xdr:colOff>212724</xdr:colOff>
      <xdr:row>23</xdr:row>
      <xdr:rowOff>28575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162424" y="3638550"/>
          <a:ext cx="13366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CB05DF2-184B-4378-BFDE-C5586E662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5</xdr:col>
      <xdr:colOff>377190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333750" y="4238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0347540-E500-418B-A8F9-4CA696CA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514349</xdr:colOff>
      <xdr:row>18</xdr:row>
      <xdr:rowOff>171451</xdr:rowOff>
    </xdr:from>
    <xdr:to>
      <xdr:col>6</xdr:col>
      <xdr:colOff>891539</xdr:colOff>
      <xdr:row>23</xdr:row>
      <xdr:rowOff>110491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1399" y="3708401"/>
          <a:ext cx="134239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9F7A1B-17D2-4AD6-AC93-86B20B90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15</xdr:row>
      <xdr:rowOff>171449</xdr:rowOff>
    </xdr:from>
    <xdr:to>
      <xdr:col>7</xdr:col>
      <xdr:colOff>638175</xdr:colOff>
      <xdr:row>20</xdr:row>
      <xdr:rowOff>95249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43650" y="3171824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545465</xdr:colOff>
      <xdr:row>2</xdr:row>
      <xdr:rowOff>6481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29D5CA-3FEB-4B34-A5DB-5D07D6C9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5</xdr:col>
      <xdr:colOff>95250</xdr:colOff>
      <xdr:row>24</xdr:row>
      <xdr:rowOff>114300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562225" y="46767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E64A200-8163-47EB-BF4E-F0E88F76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5</xdr:col>
      <xdr:colOff>374650</xdr:colOff>
      <xdr:row>18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57700" y="3476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B4BED18-C0A5-4317-8F4B-543F31E8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8</xdr:col>
      <xdr:colOff>88900</xdr:colOff>
      <xdr:row>18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58000" y="3705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FB75385-D448-4655-95AD-9AEA11DDC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908049</xdr:colOff>
      <xdr:row>18</xdr:row>
      <xdr:rowOff>184148</xdr:rowOff>
    </xdr:from>
    <xdr:to>
      <xdr:col>7</xdr:col>
      <xdr:colOff>314324</xdr:colOff>
      <xdr:row>23</xdr:row>
      <xdr:rowOff>111123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346699" y="3721098"/>
          <a:ext cx="1333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28CAAF0-49C1-4B9F-A7C5-CE6C6A426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8</xdr:col>
      <xdr:colOff>371475</xdr:colOff>
      <xdr:row>26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286500" y="5000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FFCECFC-DD68-4910-9810-BDB051EFD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17</xdr:row>
      <xdr:rowOff>104775</xdr:rowOff>
    </xdr:from>
    <xdr:to>
      <xdr:col>7</xdr:col>
      <xdr:colOff>238125</xdr:colOff>
      <xdr:row>22</xdr:row>
      <xdr:rowOff>28575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91100" y="37719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077F5D-5861-45D1-8B2D-F92BBEE1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6</xdr:col>
      <xdr:colOff>95250</xdr:colOff>
      <xdr:row>21</xdr:row>
      <xdr:rowOff>114300</xdr:rowOff>
    </xdr:to>
    <xdr:pic>
      <xdr:nvPicPr>
        <xdr:cNvPr id="8" name="Image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400550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1</xdr:col>
      <xdr:colOff>548640</xdr:colOff>
      <xdr:row>2</xdr:row>
      <xdr:rowOff>3307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B98AA5C-A478-4389-B892-31EDD76F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82881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304799</xdr:colOff>
      <xdr:row>25</xdr:row>
      <xdr:rowOff>66672</xdr:rowOff>
    </xdr:from>
    <xdr:to>
      <xdr:col>9</xdr:col>
      <xdr:colOff>50799</xdr:colOff>
      <xdr:row>29</xdr:row>
      <xdr:rowOff>180972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71AD6-0B1C-452A-B995-D50462C2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657974" y="4933947"/>
          <a:ext cx="13366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295274</xdr:colOff>
      <xdr:row>27</xdr:row>
      <xdr:rowOff>95248</xdr:rowOff>
    </xdr:from>
    <xdr:to>
      <xdr:col>11</xdr:col>
      <xdr:colOff>374649</xdr:colOff>
      <xdr:row>32</xdr:row>
      <xdr:rowOff>19048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D3222E-41C6-42CB-86A7-792C59C1C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8172449" y="5343523"/>
          <a:ext cx="13366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142874</xdr:colOff>
      <xdr:row>19</xdr:row>
      <xdr:rowOff>190497</xdr:rowOff>
    </xdr:from>
    <xdr:to>
      <xdr:col>6</xdr:col>
      <xdr:colOff>517524</xdr:colOff>
      <xdr:row>24</xdr:row>
      <xdr:rowOff>114297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AC53B5-A3E2-4B11-A1E4-587BE142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72074" y="4105272"/>
          <a:ext cx="13366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15</xdr:row>
      <xdr:rowOff>19048</xdr:rowOff>
    </xdr:from>
    <xdr:to>
      <xdr:col>5</xdr:col>
      <xdr:colOff>511174</xdr:colOff>
      <xdr:row>19</xdr:row>
      <xdr:rowOff>133348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543DF-7B31-482A-8623-818BE3A7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606799" y="2984498"/>
          <a:ext cx="13430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232408</xdr:colOff>
      <xdr:row>18</xdr:row>
      <xdr:rowOff>125727</xdr:rowOff>
    </xdr:from>
    <xdr:to>
      <xdr:col>6</xdr:col>
      <xdr:colOff>607058</xdr:colOff>
      <xdr:row>23</xdr:row>
      <xdr:rowOff>57147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573D93-4F44-4D97-9457-583786961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0148" y="3531867"/>
          <a:ext cx="136525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232408</xdr:colOff>
      <xdr:row>18</xdr:row>
      <xdr:rowOff>125727</xdr:rowOff>
    </xdr:from>
    <xdr:to>
      <xdr:col>6</xdr:col>
      <xdr:colOff>607058</xdr:colOff>
      <xdr:row>23</xdr:row>
      <xdr:rowOff>57147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1BA6B-51C9-418F-9D8A-7996A929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0148" y="3531867"/>
          <a:ext cx="136525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876299</xdr:colOff>
      <xdr:row>15</xdr:row>
      <xdr:rowOff>19048</xdr:rowOff>
    </xdr:from>
    <xdr:to>
      <xdr:col>6</xdr:col>
      <xdr:colOff>288924</xdr:colOff>
      <xdr:row>19</xdr:row>
      <xdr:rowOff>133348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B60A2-081F-4A6D-9EEB-56BDBEF1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343399" y="3171823"/>
          <a:ext cx="13366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8</xdr:col>
      <xdr:colOff>95250</xdr:colOff>
      <xdr:row>21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43650" y="4429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242E7C-CFA7-4AB5-955D-06E25488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4</xdr:col>
      <xdr:colOff>180975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2581275" y="4429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4A712-E71E-4AC4-9086-CC9D618C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7</xdr:col>
      <xdr:colOff>95250</xdr:colOff>
      <xdr:row>20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476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548640</xdr:colOff>
      <xdr:row>3</xdr:row>
      <xdr:rowOff>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C627F4-700F-4EFE-9C8A-6F6904C6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548640" cy="30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266699</xdr:colOff>
      <xdr:row>18</xdr:row>
      <xdr:rowOff>114299</xdr:rowOff>
    </xdr:from>
    <xdr:to>
      <xdr:col>9</xdr:col>
      <xdr:colOff>28574</xdr:colOff>
      <xdr:row>23</xdr:row>
      <xdr:rowOff>38099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EC34B-4C50-4E31-933B-8D85AAECE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515099" y="3838574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548640</xdr:colOff>
      <xdr:row>2</xdr:row>
      <xdr:rowOff>3306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1B90D42-EE95-4171-ADE9-327F47E0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90500"/>
          <a:ext cx="548640" cy="298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%20de%20Biocombustivel\An&#225;lise%20de%20Conjuntura\2019\Dados%20abertos\An&#225;lise%20de%20Conjuntura%202019%20-%20Dados%20Aber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gio%20Biocombustiveis\Igor\An&#225;lise%20de%20Conjuntura%202020%20-%20Gr&#225;ficos%20-%20Padronizado_Ano%202020_Julian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gio%20Biocombustiveis\Igor\An&#225;lise%20de%20Conjuntura%202020%20-%20Gr&#225;ficos%20-%20Padronizado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A-21"/>
      <sheetName val="A-22"/>
      <sheetName val="A-23"/>
      <sheetName val="A-24"/>
      <sheetName val="A-25"/>
      <sheetName val="A-26"/>
      <sheetName val="A-27"/>
      <sheetName val="A-28"/>
      <sheetName val="A-29"/>
      <sheetName val="A-30"/>
      <sheetName val="A-31"/>
      <sheetName val="A-32"/>
      <sheetName val="A-33"/>
      <sheetName val="A-34"/>
      <sheetName val="A-35"/>
      <sheetName val="A-36"/>
      <sheetName val="A-37"/>
      <sheetName val="A-38"/>
      <sheetName val="A-39"/>
      <sheetName val="A-40"/>
      <sheetName val="A-41"/>
      <sheetName val="A-42"/>
      <sheetName val="A-43"/>
      <sheetName val="A-45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A-21"/>
      <sheetName val="A-22"/>
      <sheetName val="A-23"/>
      <sheetName val="A-24"/>
      <sheetName val="A-25"/>
      <sheetName val="A-26"/>
      <sheetName val="A-27"/>
      <sheetName val="A-28"/>
      <sheetName val="A-29"/>
      <sheetName val="A-30"/>
      <sheetName val="A-31"/>
      <sheetName val="A-32"/>
      <sheetName val="A-33"/>
      <sheetName val="A-34"/>
      <sheetName val="A-35"/>
      <sheetName val="A-36"/>
      <sheetName val="A-37"/>
      <sheetName val="A-38"/>
      <sheetName val="A-39"/>
      <sheetName val="A-40"/>
      <sheetName val="A-41"/>
      <sheetName val="A-42"/>
      <sheetName val="A-43"/>
      <sheetName val="A-44"/>
      <sheetName val="A-x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A-21"/>
      <sheetName val="A-22"/>
      <sheetName val="A-23"/>
      <sheetName val="A-24"/>
      <sheetName val="A-25"/>
      <sheetName val="A-26"/>
      <sheetName val="A-27"/>
      <sheetName val="A-28"/>
      <sheetName val="A-29"/>
      <sheetName val="A-30"/>
      <sheetName val="A-31"/>
      <sheetName val="A-32"/>
      <sheetName val="A-33"/>
      <sheetName val="A-34"/>
      <sheetName val="A-35"/>
      <sheetName val="A-36"/>
      <sheetName val="A-37"/>
      <sheetName val="A-38"/>
      <sheetName val="A-39"/>
      <sheetName val="A-40"/>
      <sheetName val="A-41"/>
      <sheetName val="A-42"/>
      <sheetName val="A-43"/>
      <sheetName val="A-44"/>
      <sheetName val="A-x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Q1:BF70"/>
  <sheetViews>
    <sheetView tabSelected="1" zoomScale="55" zoomScaleNormal="55" workbookViewId="0">
      <pane xSplit="13" topLeftCell="N1" activePane="topRight" state="frozen"/>
      <selection activeCell="C5" sqref="C5"/>
      <selection pane="topRight" activeCell="U3" sqref="U3"/>
    </sheetView>
  </sheetViews>
  <sheetFormatPr defaultColWidth="9.44140625" defaultRowHeight="14.4"/>
  <cols>
    <col min="1" max="12" width="9.44140625" style="2"/>
    <col min="13" max="13" width="3.5546875" style="2" customWidth="1"/>
    <col min="14" max="15" width="9.44140625" style="2" customWidth="1"/>
    <col min="16" max="16" width="3.44140625" style="2" customWidth="1"/>
    <col min="17" max="26" width="9.44140625" style="2"/>
    <col min="27" max="27" width="9.44140625" style="2" customWidth="1"/>
    <col min="28" max="28" width="9.44140625" style="2"/>
    <col min="29" max="29" width="3.44140625" style="2" customWidth="1"/>
    <col min="30" max="41" width="9.44140625" style="2"/>
    <col min="42" max="42" width="3.44140625" style="2" customWidth="1"/>
    <col min="46" max="54" width="9.44140625" style="2"/>
    <col min="55" max="55" width="3.44140625" style="2" customWidth="1"/>
    <col min="56" max="16384" width="9.44140625" style="2"/>
  </cols>
  <sheetData>
    <row r="1" spans="17:58" ht="21.75" customHeight="1"/>
    <row r="3" spans="17:58" s="56" customFormat="1" ht="21" customHeight="1">
      <c r="AF3" s="7" t="s">
        <v>227</v>
      </c>
      <c r="AG3" s="7"/>
      <c r="AH3" s="7"/>
      <c r="AQ3" s="75"/>
      <c r="AR3" s="75"/>
      <c r="AS3" s="75"/>
    </row>
    <row r="4" spans="17:58" ht="12" customHeight="1">
      <c r="AA4" s="61"/>
      <c r="AB4" s="61"/>
      <c r="AC4" s="61"/>
      <c r="AD4" s="61"/>
      <c r="AE4" s="61"/>
      <c r="AF4" s="62"/>
    </row>
    <row r="5" spans="17:58">
      <c r="AQ5" s="2"/>
      <c r="AR5" s="2"/>
      <c r="AS5" s="2"/>
    </row>
    <row r="6" spans="17:58">
      <c r="Q6" s="3" t="s">
        <v>213</v>
      </c>
      <c r="AD6" s="3" t="s">
        <v>333</v>
      </c>
      <c r="AQ6" s="3" t="s">
        <v>292</v>
      </c>
      <c r="AR6" s="3"/>
      <c r="AS6" s="3"/>
      <c r="BD6" s="3" t="s">
        <v>309</v>
      </c>
      <c r="BF6" s="3"/>
    </row>
    <row r="7" spans="17:58">
      <c r="AQ7" s="2"/>
      <c r="AR7" s="2"/>
      <c r="AS7" s="2"/>
    </row>
    <row r="8" spans="17:58">
      <c r="AQ8" s="2"/>
      <c r="AR8" s="2"/>
      <c r="AS8" s="2"/>
    </row>
    <row r="9" spans="17:58">
      <c r="AQ9" s="2"/>
      <c r="AR9" s="2"/>
      <c r="AS9" s="2"/>
    </row>
    <row r="10" spans="17:58">
      <c r="Q10" s="3" t="s">
        <v>0</v>
      </c>
      <c r="AC10" s="3"/>
      <c r="AD10" s="3" t="s">
        <v>278</v>
      </c>
      <c r="AQ10" s="3" t="s">
        <v>293</v>
      </c>
      <c r="AR10" s="3"/>
      <c r="AS10" s="3"/>
      <c r="BD10" s="3" t="s">
        <v>310</v>
      </c>
      <c r="BF10" s="3"/>
    </row>
    <row r="11" spans="17:58">
      <c r="AQ11" s="2"/>
      <c r="AR11" s="2"/>
      <c r="AS11" s="2"/>
    </row>
    <row r="14" spans="17:58">
      <c r="Q14" s="3" t="s">
        <v>1</v>
      </c>
      <c r="R14" s="3"/>
      <c r="S14" s="3"/>
      <c r="T14" s="3"/>
      <c r="AC14" s="3"/>
      <c r="AD14" s="3" t="s">
        <v>279</v>
      </c>
      <c r="AQ14" s="3" t="s">
        <v>294</v>
      </c>
      <c r="AR14" s="3"/>
      <c r="AS14" s="3"/>
      <c r="BD14" s="3" t="s">
        <v>311</v>
      </c>
      <c r="BF14" s="3"/>
    </row>
    <row r="15" spans="17:58">
      <c r="AQ15" s="2"/>
      <c r="AR15" s="2"/>
      <c r="AS15" s="2"/>
    </row>
    <row r="16" spans="17:58">
      <c r="AQ16" s="2"/>
      <c r="AR16" s="2"/>
      <c r="AS16" s="2"/>
    </row>
    <row r="17" spans="17:58">
      <c r="AQ17" s="2"/>
      <c r="AR17" s="2"/>
      <c r="AS17" s="2"/>
    </row>
    <row r="18" spans="17:58">
      <c r="Q18" s="3" t="s">
        <v>2</v>
      </c>
      <c r="R18" s="3"/>
      <c r="S18" s="3"/>
      <c r="AC18" s="3"/>
      <c r="AD18" s="3" t="s">
        <v>280</v>
      </c>
      <c r="AQ18" s="3" t="s">
        <v>296</v>
      </c>
      <c r="AR18" s="3"/>
      <c r="AS18" s="3"/>
      <c r="BD18" s="3" t="s">
        <v>312</v>
      </c>
      <c r="BF18" s="3"/>
    </row>
    <row r="19" spans="17:58">
      <c r="AQ19" s="2"/>
      <c r="AR19" s="2"/>
      <c r="AS19" s="2"/>
    </row>
    <row r="20" spans="17:58">
      <c r="AQ20" s="2"/>
      <c r="AR20" s="2"/>
      <c r="AS20" s="2"/>
    </row>
    <row r="21" spans="17:58">
      <c r="AQ21" s="2"/>
      <c r="AR21" s="2"/>
      <c r="AS21" s="2"/>
    </row>
    <row r="22" spans="17:58">
      <c r="Q22" s="3" t="s">
        <v>3</v>
      </c>
      <c r="R22" s="3"/>
      <c r="S22" s="3"/>
      <c r="AD22" s="3" t="s">
        <v>281</v>
      </c>
      <c r="AQ22" s="3" t="s">
        <v>297</v>
      </c>
      <c r="AR22" s="3"/>
      <c r="AS22" s="3"/>
      <c r="BD22" s="3" t="s">
        <v>313</v>
      </c>
      <c r="BF22" s="3"/>
    </row>
    <row r="23" spans="17:58">
      <c r="AB23"/>
      <c r="AQ23" s="2"/>
      <c r="AR23" s="2"/>
      <c r="AS23" s="2"/>
    </row>
    <row r="24" spans="17:58">
      <c r="AE24" s="3"/>
      <c r="AQ24" s="2"/>
      <c r="AR24" s="2"/>
      <c r="AS24" s="2"/>
    </row>
    <row r="25" spans="17:58">
      <c r="AB25" s="37"/>
      <c r="AQ25" s="2"/>
      <c r="AR25" s="2"/>
      <c r="AS25" s="2"/>
    </row>
    <row r="26" spans="17:58">
      <c r="Q26" s="3" t="s">
        <v>4</v>
      </c>
      <c r="AD26" s="3" t="s">
        <v>282</v>
      </c>
      <c r="AG26" s="3"/>
      <c r="AH26" s="3"/>
      <c r="AQ26" s="3" t="s">
        <v>298</v>
      </c>
      <c r="AR26" s="3"/>
      <c r="AS26" s="3"/>
      <c r="BD26" s="3" t="s">
        <v>321</v>
      </c>
      <c r="BF26" s="3"/>
    </row>
    <row r="27" spans="17:58">
      <c r="AQ27" s="2"/>
      <c r="AR27" s="2"/>
      <c r="AS27" s="2"/>
    </row>
    <row r="28" spans="17:58">
      <c r="AF28" s="3"/>
      <c r="AQ28" s="2"/>
      <c r="AR28" s="2"/>
      <c r="AS28" s="2"/>
    </row>
    <row r="29" spans="17:58">
      <c r="AQ29" s="2"/>
      <c r="AR29" s="2"/>
      <c r="AS29" s="2"/>
    </row>
    <row r="30" spans="17:58">
      <c r="Q30" s="3" t="s">
        <v>218</v>
      </c>
      <c r="AD30" s="3" t="s">
        <v>283</v>
      </c>
      <c r="AQ30" s="3" t="s">
        <v>299</v>
      </c>
      <c r="AR30" s="3"/>
      <c r="AS30" s="3"/>
      <c r="BD30" s="3" t="s">
        <v>322</v>
      </c>
      <c r="BF30" s="13"/>
    </row>
    <row r="31" spans="17:58">
      <c r="AQ31" s="2"/>
      <c r="AR31" s="2"/>
      <c r="AS31" s="2"/>
    </row>
    <row r="32" spans="17:58">
      <c r="AQ32" s="2"/>
      <c r="AR32" s="2"/>
      <c r="AS32" s="2"/>
    </row>
    <row r="33" spans="17:58">
      <c r="AQ33" s="2"/>
      <c r="AR33" s="2"/>
      <c r="AS33" s="2"/>
    </row>
    <row r="34" spans="17:58">
      <c r="Q34" s="3" t="s">
        <v>219</v>
      </c>
      <c r="AD34" s="3" t="s">
        <v>284</v>
      </c>
      <c r="AQ34" s="3" t="s">
        <v>300</v>
      </c>
      <c r="AR34" s="3"/>
      <c r="AS34" s="3"/>
      <c r="BD34" s="3" t="s">
        <v>327</v>
      </c>
      <c r="BF34" s="13"/>
    </row>
    <row r="35" spans="17:58">
      <c r="AQ35" s="2"/>
      <c r="AR35" s="2"/>
      <c r="AS35" s="2"/>
    </row>
    <row r="36" spans="17:58">
      <c r="AQ36" s="2"/>
      <c r="AR36" s="2"/>
      <c r="AS36" s="2"/>
    </row>
    <row r="37" spans="17:58">
      <c r="AQ37" s="2"/>
      <c r="AR37" s="2"/>
      <c r="AS37" s="2"/>
    </row>
    <row r="38" spans="17:58">
      <c r="Q38" s="3" t="s">
        <v>266</v>
      </c>
      <c r="AD38" s="3" t="s">
        <v>285</v>
      </c>
      <c r="AQ38" s="3" t="s">
        <v>301</v>
      </c>
      <c r="AR38" s="3"/>
      <c r="AS38" s="3"/>
      <c r="BD38" s="3" t="s">
        <v>329</v>
      </c>
      <c r="BF38" s="13"/>
    </row>
    <row r="39" spans="17:58">
      <c r="AQ39" s="2"/>
      <c r="AR39" s="2"/>
      <c r="AS39" s="2"/>
    </row>
    <row r="40" spans="17:58">
      <c r="AQ40" s="2"/>
      <c r="AR40" s="2"/>
      <c r="AS40" s="2"/>
    </row>
    <row r="41" spans="17:58">
      <c r="AQ41" s="2"/>
      <c r="AR41" s="2"/>
      <c r="AS41" s="2"/>
    </row>
    <row r="42" spans="17:58">
      <c r="Q42" s="37" t="s">
        <v>270</v>
      </c>
      <c r="AD42" s="3" t="s">
        <v>286</v>
      </c>
      <c r="AQ42" s="3" t="s">
        <v>302</v>
      </c>
      <c r="AR42" s="3"/>
      <c r="AS42" s="3"/>
      <c r="BD42" s="3" t="s">
        <v>330</v>
      </c>
      <c r="BF42" s="13"/>
    </row>
    <row r="43" spans="17:58">
      <c r="AQ43" s="2"/>
      <c r="AR43" s="2"/>
      <c r="AS43" s="2"/>
    </row>
    <row r="44" spans="17:58">
      <c r="AQ44" s="2"/>
      <c r="AR44" s="2"/>
      <c r="AS44" s="2"/>
    </row>
    <row r="45" spans="17:58">
      <c r="AQ45" s="2"/>
      <c r="AR45" s="2"/>
      <c r="AS45" s="2"/>
    </row>
    <row r="46" spans="17:58">
      <c r="Q46" s="3" t="s">
        <v>271</v>
      </c>
      <c r="AD46" s="3" t="s">
        <v>287</v>
      </c>
      <c r="AQ46" s="3" t="s">
        <v>303</v>
      </c>
      <c r="AR46" s="3"/>
      <c r="AS46" s="3"/>
      <c r="BD46" s="3" t="s">
        <v>331</v>
      </c>
    </row>
    <row r="47" spans="17:58">
      <c r="AQ47" s="2"/>
      <c r="AR47" s="2"/>
      <c r="AS47" s="2"/>
      <c r="BD47" s="13"/>
    </row>
    <row r="48" spans="17:58">
      <c r="AQ48" s="2"/>
      <c r="AR48" s="2"/>
      <c r="AS48" s="2"/>
    </row>
    <row r="49" spans="17:58">
      <c r="AQ49" s="2"/>
      <c r="AR49" s="2"/>
      <c r="AS49" s="2"/>
    </row>
    <row r="50" spans="17:58">
      <c r="Q50" s="3" t="s">
        <v>272</v>
      </c>
      <c r="AD50" s="3" t="s">
        <v>288</v>
      </c>
      <c r="AQ50" s="3" t="s">
        <v>304</v>
      </c>
      <c r="AR50" s="3"/>
      <c r="AS50" s="3"/>
      <c r="BD50" s="3"/>
      <c r="BF50" s="3"/>
    </row>
    <row r="51" spans="17:58">
      <c r="AQ51" s="2"/>
      <c r="AR51" s="2"/>
      <c r="AS51" s="2"/>
    </row>
    <row r="52" spans="17:58">
      <c r="AQ52" s="2"/>
      <c r="AR52" s="2"/>
      <c r="AS52" s="2"/>
    </row>
    <row r="53" spans="17:58">
      <c r="AQ53" s="2"/>
      <c r="AR53" s="2"/>
      <c r="AS53" s="2"/>
    </row>
    <row r="54" spans="17:58">
      <c r="Q54" s="3" t="s">
        <v>273</v>
      </c>
      <c r="AD54" s="3" t="s">
        <v>289</v>
      </c>
      <c r="AQ54" s="3" t="s">
        <v>306</v>
      </c>
      <c r="AR54" s="3"/>
      <c r="AS54" s="3"/>
      <c r="BD54" s="3"/>
    </row>
    <row r="55" spans="17:58">
      <c r="AQ55" s="2"/>
      <c r="AR55" s="2"/>
      <c r="AS55" s="2"/>
    </row>
    <row r="56" spans="17:58">
      <c r="AQ56" s="2"/>
      <c r="AR56" s="2"/>
      <c r="AS56" s="2"/>
    </row>
    <row r="57" spans="17:58">
      <c r="AQ57" s="2"/>
      <c r="AR57" s="2"/>
      <c r="AS57" s="2"/>
    </row>
    <row r="58" spans="17:58">
      <c r="Q58" s="3" t="s">
        <v>274</v>
      </c>
      <c r="AD58" s="3" t="s">
        <v>290</v>
      </c>
      <c r="AQ58" s="37" t="s">
        <v>307</v>
      </c>
      <c r="AR58" s="3"/>
      <c r="AS58" s="3"/>
    </row>
    <row r="59" spans="17:58">
      <c r="AQ59" s="2"/>
      <c r="AR59" s="2"/>
      <c r="AS59" s="2"/>
    </row>
    <row r="60" spans="17:58">
      <c r="AQ60" s="2"/>
      <c r="AR60" s="2"/>
      <c r="AS60" s="2"/>
    </row>
    <row r="61" spans="17:58">
      <c r="AQ61" s="2"/>
      <c r="AR61" s="2"/>
      <c r="AS61" s="2"/>
    </row>
    <row r="62" spans="17:58">
      <c r="Q62" s="3" t="s">
        <v>275</v>
      </c>
      <c r="AD62" s="3" t="s">
        <v>291</v>
      </c>
      <c r="AQ62" s="3" t="s">
        <v>308</v>
      </c>
      <c r="AR62" s="3"/>
      <c r="AS62" s="3"/>
    </row>
    <row r="63" spans="17:58">
      <c r="AQ63" s="2"/>
      <c r="AR63" s="2"/>
      <c r="AS63" s="2"/>
    </row>
    <row r="64" spans="17:58">
      <c r="AQ64" s="2"/>
      <c r="AR64" s="2"/>
      <c r="AS64" s="2"/>
    </row>
    <row r="65" spans="43:45">
      <c r="AQ65" s="2"/>
      <c r="AR65" s="2"/>
      <c r="AS65" s="2"/>
    </row>
    <row r="66" spans="43:45">
      <c r="AQ66" s="3"/>
      <c r="AR66" s="3"/>
      <c r="AS66" s="3"/>
    </row>
    <row r="67" spans="43:45">
      <c r="AQ67" s="2"/>
      <c r="AR67" s="2"/>
      <c r="AS67" s="2"/>
    </row>
    <row r="68" spans="43:45">
      <c r="AQ68" s="2"/>
      <c r="AR68" s="2"/>
      <c r="AS68" s="2"/>
    </row>
    <row r="69" spans="43:45">
      <c r="AQ69" s="2"/>
      <c r="AR69" s="2"/>
      <c r="AS69" s="2"/>
    </row>
    <row r="70" spans="43:45">
      <c r="AQ70" s="3"/>
      <c r="AR70" s="3"/>
      <c r="AS70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>
    <tabColor rgb="FF00B0F0"/>
  </sheetPr>
  <dimension ref="A1:DZ12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I11" sqref="I11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5.5546875" style="2" customWidth="1"/>
    <col min="6" max="6" width="17" style="2" customWidth="1"/>
    <col min="7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10"/>
      <c r="F3" s="10"/>
      <c r="G3" s="57"/>
      <c r="I3" s="10"/>
      <c r="J3" s="7" t="str">
        <f>Título_ACBio</f>
        <v>Análise de Conjuntura - Ano 2022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>
      <c r="C6" s="21" t="str">
        <f>Índice!Q38</f>
        <v>Gráfico 9 - Produção mensal de etanol de cana e de milho</v>
      </c>
      <c r="D6" s="3"/>
      <c r="E6" s="3"/>
    </row>
    <row r="7" spans="1:130">
      <c r="A7" s="4"/>
    </row>
    <row r="8" spans="1:130" ht="28.8">
      <c r="A8" s="4" t="s">
        <v>50</v>
      </c>
      <c r="C8" s="4" t="s">
        <v>237</v>
      </c>
      <c r="D8" s="4" t="s">
        <v>267</v>
      </c>
      <c r="E8" s="4" t="s">
        <v>268</v>
      </c>
      <c r="F8" s="19" t="s">
        <v>269</v>
      </c>
    </row>
    <row r="9" spans="1:130">
      <c r="B9" s="4"/>
      <c r="C9" s="32" t="s">
        <v>45</v>
      </c>
      <c r="D9" s="32"/>
      <c r="E9" s="32"/>
      <c r="F9" s="43" t="s">
        <v>25</v>
      </c>
    </row>
    <row r="10" spans="1:130">
      <c r="A10" s="24">
        <v>43466</v>
      </c>
      <c r="C10" s="9">
        <v>1.225948</v>
      </c>
      <c r="D10" s="9">
        <v>9.6626000000000004E-2</v>
      </c>
      <c r="E10" s="9">
        <v>1.1293219999999999</v>
      </c>
      <c r="F10" s="150">
        <v>7.8817372351845272E-2</v>
      </c>
    </row>
    <row r="11" spans="1:130">
      <c r="A11" s="24">
        <v>43497</v>
      </c>
      <c r="C11" s="9">
        <v>0.22700100000000001</v>
      </c>
      <c r="D11" s="9">
        <v>7.7804999999999999E-2</v>
      </c>
      <c r="E11" s="9">
        <v>0.149196</v>
      </c>
      <c r="F11" s="150">
        <v>0.34275179404496015</v>
      </c>
    </row>
    <row r="12" spans="1:130">
      <c r="A12" s="24">
        <v>43525</v>
      </c>
      <c r="C12" s="9">
        <v>0.52384500000000001</v>
      </c>
      <c r="D12" s="9">
        <v>9.9140000000000006E-2</v>
      </c>
      <c r="E12" s="9">
        <v>0.424705</v>
      </c>
      <c r="F12" s="150">
        <v>0.18925445503918142</v>
      </c>
    </row>
    <row r="13" spans="1:130">
      <c r="A13" s="24">
        <v>43556</v>
      </c>
      <c r="C13" s="9">
        <v>2.32396</v>
      </c>
      <c r="D13" s="9">
        <v>0.10063900000000001</v>
      </c>
      <c r="E13" s="9">
        <v>2.2233209999999999</v>
      </c>
      <c r="F13" s="150">
        <v>4.330496221965955E-2</v>
      </c>
    </row>
    <row r="14" spans="1:130">
      <c r="A14" s="24">
        <v>43586</v>
      </c>
      <c r="C14" s="9">
        <v>4.3729459999999998</v>
      </c>
      <c r="D14" s="9">
        <v>0.102538</v>
      </c>
      <c r="E14" s="9">
        <v>4.2704079999999998</v>
      </c>
      <c r="F14" s="150">
        <v>2.3448265768660305E-2</v>
      </c>
    </row>
    <row r="15" spans="1:130">
      <c r="A15" s="24">
        <v>43617</v>
      </c>
      <c r="C15" s="9">
        <v>4.178877</v>
      </c>
      <c r="D15" s="9">
        <v>9.1381000000000004E-2</v>
      </c>
      <c r="E15" s="9">
        <v>4.0874959999999998</v>
      </c>
      <c r="F15" s="150">
        <v>2.1867358144305276E-2</v>
      </c>
    </row>
    <row r="16" spans="1:130">
      <c r="A16" s="24">
        <v>43647</v>
      </c>
      <c r="C16" s="9">
        <v>5.0264800000000003</v>
      </c>
      <c r="D16" s="9">
        <v>9.2034000000000005E-2</v>
      </c>
      <c r="E16" s="9">
        <v>4.9344460000000003</v>
      </c>
      <c r="F16" s="150">
        <v>1.8309831134312681E-2</v>
      </c>
      <c r="N16" s="11"/>
    </row>
    <row r="17" spans="1:6">
      <c r="A17" s="24">
        <v>43678</v>
      </c>
      <c r="C17" s="9">
        <v>5.2677100000000001</v>
      </c>
      <c r="D17" s="9">
        <v>6.9597999999999993E-2</v>
      </c>
      <c r="E17" s="9">
        <v>5.1981120000000001</v>
      </c>
      <c r="F17" s="150">
        <v>1.3212192774469361E-2</v>
      </c>
    </row>
    <row r="18" spans="1:6">
      <c r="A18" s="24">
        <v>43709</v>
      </c>
      <c r="C18" s="9">
        <v>4.8377629999999998</v>
      </c>
      <c r="D18" s="9">
        <v>0.14788899999999999</v>
      </c>
      <c r="E18" s="9">
        <v>4.6898739999999997</v>
      </c>
      <c r="F18" s="150">
        <v>3.0569707528045505E-2</v>
      </c>
    </row>
    <row r="19" spans="1:6">
      <c r="A19" s="24">
        <v>43739</v>
      </c>
      <c r="C19" s="9">
        <v>4.8057040000000004</v>
      </c>
      <c r="D19" s="9">
        <v>0.13339599999999999</v>
      </c>
      <c r="E19" s="9">
        <v>4.6723080000000001</v>
      </c>
      <c r="F19" s="150">
        <v>2.7757847757581406E-2</v>
      </c>
    </row>
    <row r="20" spans="1:6">
      <c r="A20" s="24">
        <v>43770</v>
      </c>
      <c r="C20" s="9">
        <v>2.526411</v>
      </c>
      <c r="D20" s="9">
        <v>0.14866499999999999</v>
      </c>
      <c r="E20" s="9">
        <v>2.3777460000000001</v>
      </c>
      <c r="F20" s="150">
        <v>5.8844344803755208E-2</v>
      </c>
    </row>
    <row r="21" spans="1:6">
      <c r="A21" s="24">
        <v>43800</v>
      </c>
      <c r="C21" s="9">
        <v>0.71744300000000005</v>
      </c>
      <c r="D21" s="9">
        <v>0.17045199999999999</v>
      </c>
      <c r="E21" s="9">
        <v>0.546991</v>
      </c>
      <c r="F21" s="150">
        <v>0.23758263722692952</v>
      </c>
    </row>
    <row r="22" spans="1:6">
      <c r="A22" s="24">
        <v>43831</v>
      </c>
      <c r="C22" s="9">
        <v>0.50996200000000003</v>
      </c>
      <c r="D22" s="9">
        <v>0.184586</v>
      </c>
      <c r="E22" s="9">
        <v>0.325376</v>
      </c>
      <c r="F22" s="150">
        <v>0.36196030292453163</v>
      </c>
    </row>
    <row r="23" spans="1:6">
      <c r="A23" s="24">
        <v>43862</v>
      </c>
      <c r="C23" s="9">
        <v>0.36738399999999999</v>
      </c>
      <c r="D23" s="9">
        <v>0.18004700000000001</v>
      </c>
      <c r="E23" s="9">
        <v>0.187337</v>
      </c>
      <c r="F23" s="150">
        <v>0.49007850096901334</v>
      </c>
    </row>
    <row r="24" spans="1:6">
      <c r="A24" s="24">
        <v>43891</v>
      </c>
      <c r="C24" s="9">
        <v>0.63919800000000004</v>
      </c>
      <c r="D24" s="9">
        <v>0.20233100000000001</v>
      </c>
      <c r="E24" s="9">
        <v>0.43686700000000001</v>
      </c>
      <c r="F24" s="150">
        <v>0.31653885024671541</v>
      </c>
    </row>
    <row r="25" spans="1:6">
      <c r="A25" s="24">
        <v>43922</v>
      </c>
      <c r="C25" s="9">
        <v>2.712405</v>
      </c>
      <c r="D25" s="9">
        <v>0.198354</v>
      </c>
      <c r="E25" s="9">
        <v>2.5140509999999998</v>
      </c>
      <c r="F25" s="150">
        <v>7.3128459798592019E-2</v>
      </c>
    </row>
    <row r="26" spans="1:6">
      <c r="A26" s="24">
        <v>43952</v>
      </c>
      <c r="C26" s="9">
        <v>3.703411</v>
      </c>
      <c r="D26" s="9">
        <v>0.15240799999999999</v>
      </c>
      <c r="E26" s="9">
        <v>3.5510030000000001</v>
      </c>
      <c r="F26" s="150">
        <v>4.1153412354178354E-2</v>
      </c>
    </row>
    <row r="27" spans="1:6">
      <c r="A27" s="24">
        <v>43983</v>
      </c>
      <c r="C27" s="9">
        <v>3.895975</v>
      </c>
      <c r="D27" s="9">
        <v>0.156165</v>
      </c>
      <c r="E27" s="9">
        <v>3.7398099999999999</v>
      </c>
      <c r="F27" s="150">
        <v>4.0083676101617692E-2</v>
      </c>
    </row>
    <row r="28" spans="1:6">
      <c r="A28" s="24">
        <v>44013</v>
      </c>
      <c r="C28" s="9">
        <v>4.6573060000000002</v>
      </c>
      <c r="D28" s="9">
        <v>0.20810899999999999</v>
      </c>
      <c r="E28" s="9">
        <v>4.4491969999999998</v>
      </c>
      <c r="F28" s="150">
        <v>4.4684416269834965E-2</v>
      </c>
    </row>
    <row r="29" spans="1:6">
      <c r="A29" s="24">
        <v>44044</v>
      </c>
      <c r="C29" s="9">
        <v>4.6354059999999997</v>
      </c>
      <c r="D29" s="9">
        <v>0.204765</v>
      </c>
      <c r="E29" s="9">
        <v>4.4306409999999996</v>
      </c>
      <c r="F29" s="150">
        <v>4.4174124122029437E-2</v>
      </c>
    </row>
    <row r="30" spans="1:6">
      <c r="A30" s="24">
        <v>44075</v>
      </c>
      <c r="C30" s="9">
        <v>4.7771189999999999</v>
      </c>
      <c r="D30" s="9">
        <v>0.23757900000000001</v>
      </c>
      <c r="E30" s="9">
        <v>4.5395399999999997</v>
      </c>
      <c r="F30" s="150">
        <v>4.9732694538277153E-2</v>
      </c>
    </row>
    <row r="31" spans="1:6">
      <c r="A31" s="24">
        <v>44105</v>
      </c>
      <c r="C31" s="9">
        <v>3.9461620000000002</v>
      </c>
      <c r="D31" s="9">
        <v>0.25025900000000001</v>
      </c>
      <c r="E31" s="9">
        <v>3.6959029999999999</v>
      </c>
      <c r="F31" s="150">
        <v>6.3418328999164247E-2</v>
      </c>
    </row>
    <row r="32" spans="1:6">
      <c r="A32" s="24">
        <v>44136</v>
      </c>
      <c r="C32" s="9">
        <v>2.0836999999999999</v>
      </c>
      <c r="D32" s="9">
        <v>0.230407</v>
      </c>
      <c r="E32" s="9">
        <v>1.8532930000000001</v>
      </c>
      <c r="F32" s="150">
        <v>0.11057589864183903</v>
      </c>
    </row>
    <row r="33" spans="1:6">
      <c r="A33" s="24">
        <v>44166</v>
      </c>
      <c r="C33" s="9">
        <v>0.68846200000000002</v>
      </c>
      <c r="D33" s="9">
        <v>0.22514300000000001</v>
      </c>
      <c r="E33" s="9">
        <v>0.46331899999999998</v>
      </c>
      <c r="F33" s="150">
        <v>0.32702313272192218</v>
      </c>
    </row>
    <row r="34" spans="1:6">
      <c r="A34" s="24">
        <v>44197</v>
      </c>
      <c r="C34" s="9">
        <v>0.48747800000000002</v>
      </c>
      <c r="D34" s="9">
        <v>0.235619</v>
      </c>
      <c r="E34" s="9">
        <v>0.251859</v>
      </c>
      <c r="F34" s="150">
        <v>0.48334283803576777</v>
      </c>
    </row>
    <row r="35" spans="1:6">
      <c r="A35" s="24">
        <v>44228</v>
      </c>
      <c r="C35" s="9">
        <v>0.34377799999999997</v>
      </c>
      <c r="D35" s="9">
        <v>0.19922599999999999</v>
      </c>
      <c r="E35" s="9">
        <v>0.14455200000000001</v>
      </c>
      <c r="F35" s="150">
        <v>0.57951934097004465</v>
      </c>
    </row>
    <row r="36" spans="1:6">
      <c r="A36" s="24">
        <v>44256</v>
      </c>
      <c r="C36" s="9">
        <v>0.588009</v>
      </c>
      <c r="D36" s="9">
        <v>0.26930900000000002</v>
      </c>
      <c r="E36" s="9">
        <v>0.31869999999999998</v>
      </c>
      <c r="F36" s="150">
        <v>0.45800149317442418</v>
      </c>
    </row>
    <row r="37" spans="1:6">
      <c r="A37" s="24">
        <v>44287</v>
      </c>
      <c r="C37" s="9">
        <v>2.1536529999999998</v>
      </c>
      <c r="D37" s="9">
        <v>0.23827799999999999</v>
      </c>
      <c r="E37" s="9">
        <v>1.915375</v>
      </c>
      <c r="F37" s="150">
        <v>0.11063899337544163</v>
      </c>
    </row>
    <row r="38" spans="1:6">
      <c r="A38" s="24">
        <v>44317</v>
      </c>
      <c r="C38" s="9">
        <v>3.8917299999999999</v>
      </c>
      <c r="D38" s="9">
        <v>0.234513</v>
      </c>
      <c r="E38" s="9">
        <v>3.6572170000000002</v>
      </c>
      <c r="F38" s="150">
        <v>6.025931912028841E-2</v>
      </c>
    </row>
    <row r="39" spans="1:6">
      <c r="A39" s="24">
        <v>44348</v>
      </c>
      <c r="C39" s="9">
        <v>3.8527149999999999</v>
      </c>
      <c r="D39" s="9">
        <v>0.24887100000000001</v>
      </c>
      <c r="E39" s="9">
        <v>3.603844</v>
      </c>
      <c r="F39" s="150">
        <v>6.4596265231142189E-2</v>
      </c>
    </row>
    <row r="40" spans="1:6">
      <c r="A40" s="24">
        <v>44378</v>
      </c>
      <c r="C40" s="9">
        <v>4.7061089999999997</v>
      </c>
      <c r="D40" s="9">
        <v>0.30149700000000001</v>
      </c>
      <c r="E40" s="9">
        <v>4.4046120000000002</v>
      </c>
      <c r="F40" s="150">
        <v>6.406502696813865E-2</v>
      </c>
    </row>
    <row r="41" spans="1:6">
      <c r="A41" s="24">
        <v>44409</v>
      </c>
      <c r="C41" s="9">
        <v>4.746429</v>
      </c>
      <c r="D41" s="9">
        <v>0.313834</v>
      </c>
      <c r="E41" s="9">
        <v>4.4325950000000001</v>
      </c>
      <c r="F41" s="150">
        <v>6.6120024127612573E-2</v>
      </c>
    </row>
    <row r="42" spans="1:6">
      <c r="A42" s="24">
        <v>44440</v>
      </c>
      <c r="C42" s="9">
        <v>4.3274239999999997</v>
      </c>
      <c r="D42" s="9">
        <v>0.29547200000000001</v>
      </c>
      <c r="E42" s="9">
        <v>4.0319520000000004</v>
      </c>
      <c r="F42" s="150">
        <v>6.8278957643161386E-2</v>
      </c>
    </row>
    <row r="43" spans="1:6">
      <c r="A43" s="24">
        <v>44470</v>
      </c>
      <c r="C43" s="9">
        <v>2.6360800000000002</v>
      </c>
      <c r="D43" s="9">
        <v>0.31767600000000001</v>
      </c>
      <c r="E43" s="9">
        <v>2.3184040000000001</v>
      </c>
      <c r="F43" s="150">
        <v>0.12051075839883463</v>
      </c>
    </row>
    <row r="44" spans="1:6">
      <c r="A44" s="24">
        <v>44501</v>
      </c>
      <c r="C44" s="9">
        <v>1.5635840000000001</v>
      </c>
      <c r="D44" s="9">
        <v>0.30818200000000001</v>
      </c>
      <c r="E44" s="9">
        <v>1.2554019999999999</v>
      </c>
      <c r="F44" s="150">
        <v>0.1970997400843191</v>
      </c>
    </row>
    <row r="45" spans="1:6">
      <c r="A45" s="24">
        <v>44531</v>
      </c>
      <c r="C45" s="9">
        <v>0.57949099999999998</v>
      </c>
      <c r="D45" s="9">
        <v>0.320878</v>
      </c>
      <c r="E45" s="9">
        <v>0.25861299999999998</v>
      </c>
      <c r="F45" s="150">
        <v>0.55372387146651114</v>
      </c>
    </row>
    <row r="46" spans="1:6">
      <c r="A46" s="24">
        <v>44562</v>
      </c>
      <c r="C46" s="9">
        <v>0.57070200000000004</v>
      </c>
      <c r="D46" s="9">
        <v>0.30607499999999999</v>
      </c>
      <c r="E46" s="9">
        <v>0.264627</v>
      </c>
      <c r="F46" s="150">
        <v>0.53631317219845032</v>
      </c>
    </row>
    <row r="47" spans="1:6">
      <c r="A47" s="24">
        <v>44593</v>
      </c>
      <c r="C47" s="9">
        <v>0.40629599999999999</v>
      </c>
      <c r="D47" s="9">
        <v>0.27596100000000001</v>
      </c>
      <c r="E47" s="9">
        <v>0.13033500000000001</v>
      </c>
      <c r="F47" s="150">
        <v>0.67921170772047967</v>
      </c>
    </row>
    <row r="48" spans="1:6">
      <c r="A48" s="24">
        <v>44621</v>
      </c>
      <c r="C48" s="9">
        <v>0.45660899999999999</v>
      </c>
      <c r="D48" s="9">
        <v>0.30500899999999997</v>
      </c>
      <c r="E48" s="9">
        <v>0.15160000000000001</v>
      </c>
      <c r="F48" s="150">
        <v>0.66798727138536473</v>
      </c>
    </row>
    <row r="49" spans="1:6">
      <c r="A49" s="24">
        <v>44652</v>
      </c>
      <c r="C49" s="9">
        <v>1.482254</v>
      </c>
      <c r="D49" s="9">
        <v>0.28099099999999999</v>
      </c>
      <c r="E49" s="9">
        <v>1.201263</v>
      </c>
      <c r="F49" s="150">
        <v>0.18957007368507692</v>
      </c>
    </row>
    <row r="50" spans="1:6">
      <c r="A50" s="24">
        <v>44682</v>
      </c>
      <c r="C50" s="9">
        <v>3.7848380000000001</v>
      </c>
      <c r="D50" s="9">
        <v>0.31538699999999997</v>
      </c>
      <c r="E50" s="9">
        <v>3.4694509999999998</v>
      </c>
      <c r="F50" s="150">
        <v>8.3329061904366841E-2</v>
      </c>
    </row>
    <row r="51" spans="1:6">
      <c r="A51" s="24">
        <v>44713</v>
      </c>
      <c r="C51" s="9">
        <v>3.968623</v>
      </c>
      <c r="D51" s="9">
        <v>0.36538399999999999</v>
      </c>
      <c r="E51" s="9">
        <v>3.6032389999999999</v>
      </c>
      <c r="F51" s="150">
        <v>9.2068206025112495E-2</v>
      </c>
    </row>
    <row r="52" spans="1:6">
      <c r="A52" s="24">
        <v>44743</v>
      </c>
      <c r="C52" s="9">
        <v>4.7840199999999999</v>
      </c>
      <c r="D52" s="9">
        <v>0.36399999999999999</v>
      </c>
      <c r="E52" s="9">
        <v>4.4200200000000001</v>
      </c>
      <c r="F52" s="150">
        <v>7.6086638433785811E-2</v>
      </c>
    </row>
    <row r="53" spans="1:6">
      <c r="A53" s="24">
        <v>44774</v>
      </c>
      <c r="C53" s="9">
        <v>4.4218529999999996</v>
      </c>
      <c r="D53" s="9">
        <v>0.36312</v>
      </c>
      <c r="E53" s="9">
        <v>4.0587330000000001</v>
      </c>
      <c r="F53" s="150">
        <v>8.2119419166580165E-2</v>
      </c>
    </row>
    <row r="54" spans="1:6">
      <c r="A54" s="24">
        <v>44805</v>
      </c>
      <c r="C54" s="9">
        <v>3.8520569999999998</v>
      </c>
      <c r="D54" s="9">
        <v>0.38501299999999999</v>
      </c>
      <c r="E54" s="9">
        <v>3.467044</v>
      </c>
      <c r="F54" s="150">
        <v>9.9949974779708614E-2</v>
      </c>
    </row>
    <row r="55" spans="1:6">
      <c r="A55" s="24">
        <v>44835</v>
      </c>
      <c r="C55" s="9">
        <v>3.3414329999999999</v>
      </c>
      <c r="D55" s="9">
        <v>0.39256600000000003</v>
      </c>
      <c r="E55" s="9">
        <v>2.9488669999999999</v>
      </c>
      <c r="F55" s="150">
        <v>0.11748432483907353</v>
      </c>
    </row>
    <row r="56" spans="1:6">
      <c r="A56" s="24">
        <v>44866</v>
      </c>
      <c r="C56" s="9">
        <v>2.511657</v>
      </c>
      <c r="D56" s="9">
        <v>0.38559599999999999</v>
      </c>
      <c r="E56" s="9">
        <v>2.126061</v>
      </c>
      <c r="F56" s="150">
        <v>0.15352255503040424</v>
      </c>
    </row>
    <row r="57" spans="1:6">
      <c r="A57" s="24">
        <v>44896</v>
      </c>
      <c r="C57" s="9">
        <v>1.0562260000000001</v>
      </c>
      <c r="D57" s="9">
        <v>0.40229900000000002</v>
      </c>
      <c r="E57" s="9">
        <v>0.65392700000000004</v>
      </c>
      <c r="F57" s="150">
        <v>0.38088344729253021</v>
      </c>
    </row>
    <row r="58" spans="1:6">
      <c r="A58" s="24"/>
      <c r="C58" s="9"/>
      <c r="D58" s="9"/>
      <c r="E58" s="9"/>
    </row>
    <row r="59" spans="1:6">
      <c r="A59" s="24"/>
      <c r="C59" s="9"/>
      <c r="D59" s="9"/>
      <c r="E59" s="9"/>
    </row>
    <row r="60" spans="1:6">
      <c r="A60" s="24"/>
      <c r="C60" s="9"/>
      <c r="D60" s="9"/>
      <c r="E60" s="9"/>
    </row>
    <row r="61" spans="1:6">
      <c r="A61" s="24"/>
      <c r="C61" s="9"/>
      <c r="D61" s="9"/>
      <c r="E61" s="9"/>
    </row>
    <row r="62" spans="1:6">
      <c r="A62" s="24"/>
      <c r="C62" s="9"/>
      <c r="D62" s="9"/>
      <c r="E62" s="9"/>
    </row>
    <row r="63" spans="1:6">
      <c r="A63" s="24"/>
      <c r="C63" s="9"/>
      <c r="D63" s="9"/>
      <c r="E63" s="9"/>
    </row>
    <row r="64" spans="1:6">
      <c r="A64" s="24"/>
      <c r="C64" s="9"/>
      <c r="D64" s="9"/>
      <c r="E64" s="9"/>
    </row>
    <row r="65" spans="1:5">
      <c r="A65" s="24"/>
      <c r="C65" s="9"/>
      <c r="D65" s="9"/>
      <c r="E65" s="9"/>
    </row>
    <row r="66" spans="1:5">
      <c r="A66" s="24"/>
      <c r="C66" s="9"/>
      <c r="D66" s="9"/>
      <c r="E66" s="9"/>
    </row>
    <row r="67" spans="1:5">
      <c r="A67" s="24"/>
      <c r="C67" s="9"/>
      <c r="D67" s="9"/>
      <c r="E67" s="9"/>
    </row>
    <row r="68" spans="1:5">
      <c r="A68" s="24"/>
      <c r="C68" s="9"/>
      <c r="D68" s="9"/>
      <c r="E68" s="9"/>
    </row>
    <row r="69" spans="1:5">
      <c r="A69" s="24"/>
      <c r="C69" s="9"/>
      <c r="D69" s="9"/>
      <c r="E69" s="9"/>
    </row>
    <row r="70" spans="1:5">
      <c r="A70" s="24"/>
      <c r="C70" s="9"/>
      <c r="D70" s="9"/>
      <c r="E70" s="9"/>
    </row>
    <row r="71" spans="1:5">
      <c r="A71" s="24"/>
      <c r="C71" s="9"/>
      <c r="D71" s="9"/>
      <c r="E71" s="9"/>
    </row>
    <row r="72" spans="1:5">
      <c r="A72" s="24"/>
      <c r="C72" s="9"/>
      <c r="D72" s="9"/>
      <c r="E72" s="9"/>
    </row>
    <row r="73" spans="1:5">
      <c r="A73" s="24"/>
      <c r="C73" s="9"/>
      <c r="D73" s="9"/>
      <c r="E73" s="9"/>
    </row>
    <row r="74" spans="1:5">
      <c r="A74" s="24"/>
      <c r="C74" s="9"/>
      <c r="D74" s="9"/>
      <c r="E74" s="9"/>
    </row>
    <row r="75" spans="1:5">
      <c r="A75" s="24"/>
      <c r="C75" s="9"/>
      <c r="D75" s="9"/>
      <c r="E75" s="9"/>
    </row>
    <row r="76" spans="1:5">
      <c r="A76" s="24"/>
      <c r="C76" s="9"/>
      <c r="D76" s="9"/>
      <c r="E76" s="9"/>
    </row>
    <row r="77" spans="1:5">
      <c r="A77" s="24"/>
      <c r="C77" s="9"/>
      <c r="D77" s="9"/>
      <c r="E77" s="9"/>
    </row>
    <row r="78" spans="1:5">
      <c r="A78" s="24"/>
      <c r="C78" s="9"/>
      <c r="D78" s="9"/>
      <c r="E78" s="9"/>
    </row>
    <row r="79" spans="1:5">
      <c r="A79" s="24"/>
      <c r="C79" s="9"/>
      <c r="D79" s="9"/>
      <c r="E79" s="9"/>
    </row>
    <row r="80" spans="1:5">
      <c r="A80" s="24"/>
      <c r="C80" s="9"/>
      <c r="D80" s="9"/>
      <c r="E80" s="9"/>
    </row>
    <row r="81" spans="1:5">
      <c r="A81" s="24"/>
      <c r="C81" s="9"/>
      <c r="D81" s="9"/>
      <c r="E81" s="9"/>
    </row>
    <row r="82" spans="1:5">
      <c r="A82" s="24"/>
      <c r="C82" s="9"/>
      <c r="D82" s="9"/>
      <c r="E82" s="9"/>
    </row>
    <row r="83" spans="1:5">
      <c r="A83" s="24"/>
      <c r="C83" s="9"/>
      <c r="D83" s="9"/>
      <c r="E83" s="9"/>
    </row>
    <row r="84" spans="1:5">
      <c r="A84" s="24"/>
      <c r="C84" s="9"/>
      <c r="D84" s="9"/>
      <c r="E84" s="9"/>
    </row>
    <row r="85" spans="1:5">
      <c r="A85" s="24"/>
      <c r="C85" s="9"/>
      <c r="D85" s="9"/>
      <c r="E85" s="9"/>
    </row>
    <row r="86" spans="1:5">
      <c r="A86" s="24"/>
      <c r="C86" s="9"/>
      <c r="D86" s="9"/>
      <c r="E86" s="9"/>
    </row>
    <row r="87" spans="1:5">
      <c r="A87" s="24"/>
      <c r="C87" s="9"/>
      <c r="D87" s="9"/>
      <c r="E87" s="9"/>
    </row>
    <row r="88" spans="1:5">
      <c r="A88" s="24"/>
      <c r="C88" s="9"/>
      <c r="D88" s="9"/>
      <c r="E88" s="9"/>
    </row>
    <row r="89" spans="1:5">
      <c r="A89" s="24"/>
      <c r="C89" s="9"/>
      <c r="D89" s="9"/>
      <c r="E89" s="9"/>
    </row>
    <row r="90" spans="1:5">
      <c r="A90" s="24"/>
      <c r="C90" s="9"/>
      <c r="D90" s="9"/>
      <c r="E90" s="9"/>
    </row>
    <row r="91" spans="1:5">
      <c r="A91" s="24"/>
      <c r="C91" s="9"/>
      <c r="D91" s="9"/>
      <c r="E91" s="9"/>
    </row>
    <row r="92" spans="1:5">
      <c r="A92" s="24"/>
      <c r="C92" s="9"/>
      <c r="D92" s="9"/>
      <c r="E92" s="9"/>
    </row>
    <row r="93" spans="1:5">
      <c r="A93" s="24"/>
      <c r="C93" s="9"/>
      <c r="D93" s="9"/>
      <c r="E93" s="9"/>
    </row>
    <row r="94" spans="1:5">
      <c r="A94" s="24"/>
      <c r="C94" s="9"/>
      <c r="D94" s="9"/>
      <c r="E94" s="9"/>
    </row>
    <row r="95" spans="1:5">
      <c r="A95" s="24"/>
      <c r="C95" s="9"/>
      <c r="D95" s="9"/>
      <c r="E95" s="9"/>
    </row>
    <row r="96" spans="1:5">
      <c r="A96" s="24"/>
      <c r="C96" s="9"/>
      <c r="D96" s="9"/>
      <c r="E96" s="9"/>
    </row>
    <row r="97" spans="1:5">
      <c r="A97" s="24"/>
      <c r="C97" s="9"/>
      <c r="D97" s="9"/>
      <c r="E97" s="9"/>
    </row>
    <row r="98" spans="1:5">
      <c r="A98" s="24"/>
      <c r="C98" s="9"/>
      <c r="D98" s="9"/>
      <c r="E98" s="9"/>
    </row>
    <row r="99" spans="1:5">
      <c r="A99" s="24"/>
      <c r="C99" s="9"/>
      <c r="D99" s="9"/>
      <c r="E99" s="9"/>
    </row>
    <row r="100" spans="1:5">
      <c r="A100" s="24"/>
      <c r="C100" s="9"/>
      <c r="D100" s="9"/>
      <c r="E100" s="9"/>
    </row>
    <row r="101" spans="1:5">
      <c r="A101" s="24"/>
      <c r="C101" s="9"/>
      <c r="D101" s="9"/>
      <c r="E101" s="9"/>
    </row>
    <row r="102" spans="1:5">
      <c r="A102" s="24"/>
      <c r="C102" s="9"/>
      <c r="D102" s="9"/>
      <c r="E102" s="9"/>
    </row>
    <row r="103" spans="1:5">
      <c r="A103" s="24"/>
      <c r="C103" s="9"/>
      <c r="D103" s="9"/>
      <c r="E103" s="9"/>
    </row>
    <row r="104" spans="1:5">
      <c r="A104" s="24"/>
      <c r="C104" s="9"/>
      <c r="D104" s="9"/>
      <c r="E104" s="9"/>
    </row>
    <row r="105" spans="1:5">
      <c r="A105" s="24"/>
      <c r="C105" s="9"/>
      <c r="D105" s="9"/>
      <c r="E105" s="9"/>
    </row>
    <row r="106" spans="1:5">
      <c r="A106" s="24"/>
      <c r="C106" s="9"/>
      <c r="D106" s="9"/>
      <c r="E106" s="9"/>
    </row>
    <row r="107" spans="1:5">
      <c r="A107" s="24"/>
      <c r="C107" s="9"/>
      <c r="D107" s="9"/>
      <c r="E107" s="9"/>
    </row>
    <row r="108" spans="1:5">
      <c r="A108" s="24"/>
      <c r="C108" s="9"/>
      <c r="D108" s="9"/>
      <c r="E108" s="9"/>
    </row>
    <row r="109" spans="1:5">
      <c r="A109" s="24"/>
      <c r="C109" s="9"/>
      <c r="D109" s="9"/>
      <c r="E109" s="9"/>
    </row>
    <row r="110" spans="1:5">
      <c r="A110" s="24"/>
      <c r="C110" s="9"/>
      <c r="D110" s="9"/>
      <c r="E110" s="9"/>
    </row>
    <row r="111" spans="1:5">
      <c r="A111" s="24"/>
      <c r="C111" s="9"/>
      <c r="D111" s="9"/>
      <c r="E111" s="9"/>
    </row>
    <row r="112" spans="1:5">
      <c r="A112" s="24"/>
      <c r="C112" s="9"/>
      <c r="D112" s="9"/>
      <c r="E112" s="9"/>
    </row>
    <row r="113" spans="1:5">
      <c r="A113" s="24"/>
      <c r="C113" s="9"/>
      <c r="D113" s="9"/>
      <c r="E113" s="9"/>
    </row>
    <row r="114" spans="1:5">
      <c r="A114" s="24"/>
      <c r="C114" s="9"/>
      <c r="D114" s="9"/>
      <c r="E114" s="9"/>
    </row>
    <row r="115" spans="1:5">
      <c r="A115" s="24"/>
      <c r="C115" s="9"/>
      <c r="D115" s="9"/>
      <c r="E115" s="9"/>
    </row>
    <row r="116" spans="1:5">
      <c r="A116" s="24"/>
      <c r="C116" s="9"/>
      <c r="D116" s="9"/>
      <c r="E116" s="9"/>
    </row>
    <row r="117" spans="1:5">
      <c r="A117" s="24"/>
      <c r="C117" s="9"/>
      <c r="D117" s="9"/>
      <c r="E117" s="9"/>
    </row>
    <row r="118" spans="1:5">
      <c r="A118" s="24"/>
      <c r="C118" s="9"/>
      <c r="D118" s="9"/>
      <c r="E118" s="9"/>
    </row>
    <row r="119" spans="1:5">
      <c r="A119" s="24"/>
      <c r="C119" s="9"/>
      <c r="D119" s="9"/>
      <c r="E119" s="9"/>
    </row>
    <row r="120" spans="1:5">
      <c r="A120" s="24"/>
      <c r="C120" s="9"/>
      <c r="D120" s="9"/>
      <c r="E120" s="9"/>
    </row>
    <row r="121" spans="1:5">
      <c r="A121" s="24"/>
      <c r="C121" s="9"/>
      <c r="D121" s="9"/>
      <c r="E121" s="9"/>
    </row>
    <row r="122" spans="1:5">
      <c r="A122" s="24"/>
      <c r="C122" s="9"/>
      <c r="D122" s="9"/>
      <c r="E122" s="9"/>
    </row>
    <row r="123" spans="1:5">
      <c r="A123" s="24"/>
      <c r="C123" s="9"/>
      <c r="D123" s="9"/>
      <c r="E123" s="9"/>
    </row>
    <row r="124" spans="1:5">
      <c r="A124" s="24"/>
      <c r="C124" s="9"/>
      <c r="D124" s="9"/>
      <c r="E124" s="9"/>
    </row>
    <row r="125" spans="1:5">
      <c r="A125" s="24"/>
      <c r="C125" s="9"/>
      <c r="D125" s="9"/>
      <c r="E125" s="9"/>
    </row>
    <row r="126" spans="1:5">
      <c r="A126" s="24"/>
      <c r="C126" s="9"/>
      <c r="D126" s="9"/>
      <c r="E126" s="9"/>
    </row>
    <row r="127" spans="1:5">
      <c r="A127" s="24"/>
      <c r="C127" s="9"/>
      <c r="D127" s="9"/>
      <c r="E127" s="9"/>
    </row>
    <row r="128" spans="1:5">
      <c r="A128" s="24"/>
      <c r="C128" s="9"/>
      <c r="D128" s="9"/>
      <c r="E128" s="9"/>
    </row>
    <row r="129" spans="1:5">
      <c r="A129" s="24"/>
      <c r="C129" s="9"/>
      <c r="D129" s="9"/>
      <c r="E129" s="9"/>
    </row>
  </sheetData>
  <hyperlinks>
    <hyperlink ref="A1" location="Índice!A1" display="Voltar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49CB-89F1-4E95-9924-F15FB5CA9CED}">
  <sheetPr>
    <tabColor rgb="FF00B0F0"/>
  </sheetPr>
  <dimension ref="A1:DZ13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C132" sqref="C132:E132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10"/>
      <c r="F3" s="10"/>
      <c r="G3" s="57"/>
      <c r="H3" s="7" t="str">
        <f>Título_ACBio</f>
        <v>Análise de Conjuntura - Ano 2022</v>
      </c>
      <c r="I3" s="1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>
      <c r="C6" s="21" t="str">
        <f>Índice!_Ref65601466</f>
        <v>Gráfico 10 - Evolução mensal do estoque físico de etanol</v>
      </c>
      <c r="D6" s="3"/>
      <c r="E6" s="3"/>
    </row>
    <row r="8" spans="1:130" ht="15" customHeight="1">
      <c r="A8" s="4" t="s">
        <v>50</v>
      </c>
      <c r="C8" s="4" t="s">
        <v>43</v>
      </c>
      <c r="D8" s="4" t="s">
        <v>44</v>
      </c>
      <c r="E8" s="4" t="s">
        <v>51</v>
      </c>
    </row>
    <row r="9" spans="1:130">
      <c r="B9" s="4"/>
      <c r="C9" s="32" t="s">
        <v>45</v>
      </c>
      <c r="D9" s="32"/>
      <c r="E9" s="32"/>
    </row>
    <row r="10" spans="1:130">
      <c r="A10" s="24">
        <v>41275</v>
      </c>
      <c r="C10" s="9">
        <v>2.4132560000000001</v>
      </c>
      <c r="D10" s="9">
        <v>2.4993430000000001</v>
      </c>
      <c r="E10" s="9">
        <v>4.9125990000000002</v>
      </c>
    </row>
    <row r="11" spans="1:130">
      <c r="A11" s="24">
        <v>41306</v>
      </c>
      <c r="C11" s="9">
        <v>1.722831</v>
      </c>
      <c r="D11" s="9">
        <v>1.578465</v>
      </c>
      <c r="E11" s="9">
        <v>3.3012959999999998</v>
      </c>
    </row>
    <row r="12" spans="1:130">
      <c r="A12" s="24">
        <v>41334</v>
      </c>
      <c r="C12" s="9">
        <v>0.85170100000000004</v>
      </c>
      <c r="D12" s="9">
        <v>0.62069600000000003</v>
      </c>
      <c r="E12" s="9">
        <v>1.472397</v>
      </c>
    </row>
    <row r="13" spans="1:130">
      <c r="A13" s="24">
        <v>41365</v>
      </c>
      <c r="C13" s="9">
        <v>1.2156149999999999</v>
      </c>
      <c r="D13" s="9">
        <v>1.231311</v>
      </c>
      <c r="E13" s="9">
        <v>2.4469259999999999</v>
      </c>
    </row>
    <row r="14" spans="1:130">
      <c r="A14" s="24">
        <v>41395</v>
      </c>
      <c r="C14" s="9">
        <v>1.512435</v>
      </c>
      <c r="D14" s="9">
        <v>1.96959</v>
      </c>
      <c r="E14" s="9">
        <v>3.4820250000000001</v>
      </c>
    </row>
    <row r="15" spans="1:130">
      <c r="A15" s="24">
        <v>41426</v>
      </c>
      <c r="C15" s="9">
        <v>1.6334310000000001</v>
      </c>
      <c r="D15" s="9">
        <v>2.3827159999999998</v>
      </c>
      <c r="E15" s="9">
        <v>4.0161470000000001</v>
      </c>
    </row>
    <row r="16" spans="1:130">
      <c r="A16" s="24">
        <v>41456</v>
      </c>
      <c r="C16" s="9">
        <v>2.0931039999999999</v>
      </c>
      <c r="D16" s="9">
        <v>3.0686439999999999</v>
      </c>
      <c r="E16" s="9">
        <v>5.1617480000000002</v>
      </c>
    </row>
    <row r="17" spans="1:5">
      <c r="A17" s="24">
        <v>41487</v>
      </c>
      <c r="C17" s="9">
        <v>2.7726839999999999</v>
      </c>
      <c r="D17" s="9">
        <v>3.8267959999999999</v>
      </c>
      <c r="E17" s="9">
        <v>6.5994799999999998</v>
      </c>
    </row>
    <row r="18" spans="1:5">
      <c r="A18" s="24">
        <v>41518</v>
      </c>
      <c r="C18" s="9">
        <v>2.7715939999999999</v>
      </c>
      <c r="D18" s="9">
        <v>3.9660380000000002</v>
      </c>
      <c r="E18" s="9">
        <v>6.7376319999999996</v>
      </c>
    </row>
    <row r="19" spans="1:5">
      <c r="A19" s="24">
        <v>41548</v>
      </c>
      <c r="C19" s="9">
        <v>3.384242</v>
      </c>
      <c r="D19" s="9">
        <v>4.1840330000000003</v>
      </c>
      <c r="E19" s="9">
        <v>7.5682749999999999</v>
      </c>
    </row>
    <row r="20" spans="1:5">
      <c r="A20" s="24">
        <v>41579</v>
      </c>
      <c r="C20" s="9">
        <v>3.7474970000000001</v>
      </c>
      <c r="D20" s="9">
        <v>4.3813959999999996</v>
      </c>
      <c r="E20" s="9">
        <v>8.1288929999999997</v>
      </c>
    </row>
    <row r="21" spans="1:5">
      <c r="A21" s="24">
        <v>41609</v>
      </c>
      <c r="C21" s="9">
        <v>3.4151020000000001</v>
      </c>
      <c r="D21" s="9">
        <v>3.884944</v>
      </c>
      <c r="E21" s="9">
        <v>7.300046</v>
      </c>
    </row>
    <row r="22" spans="1:5">
      <c r="A22" s="24">
        <v>41640</v>
      </c>
      <c r="C22" s="9">
        <v>2.577026</v>
      </c>
      <c r="D22" s="9">
        <v>2.6502430000000001</v>
      </c>
      <c r="E22" s="9">
        <v>5.2272689999999997</v>
      </c>
    </row>
    <row r="23" spans="1:5">
      <c r="A23" s="24">
        <v>41671</v>
      </c>
      <c r="C23" s="9">
        <v>1.8093079999999999</v>
      </c>
      <c r="D23" s="9">
        <v>1.480342</v>
      </c>
      <c r="E23" s="9">
        <v>3.28965</v>
      </c>
    </row>
    <row r="24" spans="1:5">
      <c r="A24" s="24">
        <v>41699</v>
      </c>
      <c r="C24" s="9">
        <v>0.92398400000000003</v>
      </c>
      <c r="D24" s="9">
        <v>0.643988</v>
      </c>
      <c r="E24" s="9">
        <v>1.5679719999999999</v>
      </c>
    </row>
    <row r="25" spans="1:5">
      <c r="A25" s="24">
        <v>41730</v>
      </c>
      <c r="C25" s="9">
        <v>1.287639</v>
      </c>
      <c r="D25" s="9">
        <v>1.0562720000000001</v>
      </c>
      <c r="E25" s="9">
        <v>2.3439109999999999</v>
      </c>
    </row>
    <row r="26" spans="1:5">
      <c r="A26" s="24">
        <v>41760</v>
      </c>
      <c r="C26" s="9">
        <v>1.6818869999999999</v>
      </c>
      <c r="D26" s="9">
        <v>1.675711</v>
      </c>
      <c r="E26" s="9">
        <v>3.3575979999999999</v>
      </c>
    </row>
    <row r="27" spans="1:5">
      <c r="A27" s="24">
        <v>41791</v>
      </c>
      <c r="C27" s="9">
        <v>2.4051369999999999</v>
      </c>
      <c r="D27" s="9">
        <v>2.5816110000000001</v>
      </c>
      <c r="E27" s="9">
        <v>4.9867480000000004</v>
      </c>
    </row>
    <row r="28" spans="1:5">
      <c r="A28" s="24">
        <v>41821</v>
      </c>
      <c r="C28" s="9">
        <v>3.0602649999999998</v>
      </c>
      <c r="D28" s="9">
        <v>3.3889140000000002</v>
      </c>
      <c r="E28" s="9">
        <v>6.449179</v>
      </c>
    </row>
    <row r="29" spans="1:5">
      <c r="A29" s="24">
        <v>41852</v>
      </c>
      <c r="C29" s="9">
        <v>4.0922669999999997</v>
      </c>
      <c r="D29" s="9">
        <v>4.6778899999999997</v>
      </c>
      <c r="E29" s="9">
        <v>8.7701569999999993</v>
      </c>
    </row>
    <row r="30" spans="1:5">
      <c r="A30" s="24">
        <v>41883</v>
      </c>
      <c r="C30" s="9">
        <v>3.9180060000000001</v>
      </c>
      <c r="D30" s="9">
        <v>5.1520260000000002</v>
      </c>
      <c r="E30" s="9">
        <v>9.0700319999999994</v>
      </c>
    </row>
    <row r="31" spans="1:5">
      <c r="A31" s="24">
        <v>41913</v>
      </c>
      <c r="C31" s="9">
        <v>4.5718079999999999</v>
      </c>
      <c r="D31" s="9">
        <v>6.0882379999999996</v>
      </c>
      <c r="E31" s="9">
        <v>10.660045999999999</v>
      </c>
    </row>
    <row r="32" spans="1:5">
      <c r="A32" s="24">
        <v>41944</v>
      </c>
      <c r="C32" s="9">
        <v>4.5773020000000004</v>
      </c>
      <c r="D32" s="9">
        <v>6.2677909999999999</v>
      </c>
      <c r="E32" s="9">
        <v>10.845093</v>
      </c>
    </row>
    <row r="33" spans="1:5">
      <c r="A33" s="24">
        <v>41974</v>
      </c>
      <c r="C33" s="9">
        <v>3.949919</v>
      </c>
      <c r="D33" s="9">
        <v>5.3823020000000001</v>
      </c>
      <c r="E33" s="9">
        <v>9.3322210000000005</v>
      </c>
    </row>
    <row r="34" spans="1:5">
      <c r="A34" s="24">
        <v>42005</v>
      </c>
      <c r="C34" s="9">
        <v>3.1142759999999998</v>
      </c>
      <c r="D34" s="9">
        <v>3.658166</v>
      </c>
      <c r="E34" s="9">
        <v>6.7724419999999999</v>
      </c>
    </row>
    <row r="35" spans="1:5">
      <c r="A35" s="24">
        <v>42036</v>
      </c>
      <c r="C35" s="9">
        <v>2.3871069999999999</v>
      </c>
      <c r="D35" s="9">
        <v>2.5574849999999998</v>
      </c>
      <c r="E35" s="9">
        <v>4.9445920000000001</v>
      </c>
    </row>
    <row r="36" spans="1:5">
      <c r="A36" s="24">
        <v>42064</v>
      </c>
      <c r="C36" s="9">
        <v>1.4745760000000001</v>
      </c>
      <c r="D36" s="9">
        <v>1.384012</v>
      </c>
      <c r="E36" s="9">
        <v>2.8585880000000001</v>
      </c>
    </row>
    <row r="37" spans="1:5">
      <c r="A37" s="24">
        <v>42095</v>
      </c>
      <c r="C37" s="9">
        <v>0.956395</v>
      </c>
      <c r="D37" s="9">
        <v>1.1142559999999999</v>
      </c>
      <c r="E37" s="9">
        <v>2.0706509999999998</v>
      </c>
    </row>
    <row r="38" spans="1:5">
      <c r="A38" s="24">
        <v>42125</v>
      </c>
      <c r="C38" s="9">
        <v>1.128212</v>
      </c>
      <c r="D38" s="9">
        <v>1.6131409999999999</v>
      </c>
      <c r="E38" s="9">
        <v>2.7413530000000002</v>
      </c>
    </row>
    <row r="39" spans="1:5">
      <c r="A39" s="24">
        <v>42156</v>
      </c>
      <c r="C39" s="9">
        <v>1.6314280000000001</v>
      </c>
      <c r="D39" s="9">
        <v>2.4122279999999998</v>
      </c>
      <c r="E39" s="9">
        <v>4.0436560000000004</v>
      </c>
    </row>
    <row r="40" spans="1:5">
      <c r="A40" s="24">
        <v>42186</v>
      </c>
      <c r="C40" s="9">
        <v>2.0227659999999998</v>
      </c>
      <c r="D40" s="9">
        <v>2.8702990000000002</v>
      </c>
      <c r="E40" s="9">
        <v>4.893065</v>
      </c>
    </row>
    <row r="41" spans="1:5">
      <c r="A41" s="24">
        <v>42217</v>
      </c>
      <c r="C41" s="9">
        <v>2.7934619999999999</v>
      </c>
      <c r="D41" s="9">
        <v>3.8235749999999999</v>
      </c>
      <c r="E41" s="9">
        <v>6.6170369999999998</v>
      </c>
    </row>
    <row r="42" spans="1:5">
      <c r="A42" s="24">
        <v>42248</v>
      </c>
      <c r="C42" s="9">
        <v>3.2971979999999999</v>
      </c>
      <c r="D42" s="9">
        <v>4.0744999999999996</v>
      </c>
      <c r="E42" s="9">
        <v>7.3716980000000003</v>
      </c>
    </row>
    <row r="43" spans="1:5">
      <c r="A43" s="24">
        <v>42278</v>
      </c>
      <c r="C43" s="9">
        <v>3.9888620000000001</v>
      </c>
      <c r="D43" s="9">
        <v>4.4832179999999999</v>
      </c>
      <c r="E43" s="9">
        <v>8.4720800000000001</v>
      </c>
    </row>
    <row r="44" spans="1:5">
      <c r="A44" s="24">
        <v>42309</v>
      </c>
      <c r="C44" s="9">
        <v>4.0510270000000004</v>
      </c>
      <c r="D44" s="9">
        <v>4.0289729999999997</v>
      </c>
      <c r="E44" s="9">
        <v>8.08</v>
      </c>
    </row>
    <row r="45" spans="1:5">
      <c r="A45" s="24">
        <v>42339</v>
      </c>
      <c r="C45" s="9">
        <v>3.6625139999999998</v>
      </c>
      <c r="D45" s="9">
        <v>3.2902490000000002</v>
      </c>
      <c r="E45" s="9">
        <v>6.952763</v>
      </c>
    </row>
    <row r="46" spans="1:5">
      <c r="A46" s="24">
        <v>42370</v>
      </c>
      <c r="C46" s="9">
        <v>2.8378730000000001</v>
      </c>
      <c r="D46" s="9">
        <v>2.0759599999999998</v>
      </c>
      <c r="E46" s="9">
        <v>4.9138330000000003</v>
      </c>
    </row>
    <row r="47" spans="1:5">
      <c r="A47" s="24">
        <v>42401</v>
      </c>
      <c r="C47" s="9">
        <v>1.9760200000000001</v>
      </c>
      <c r="D47" s="9">
        <v>1.1482049999999999</v>
      </c>
      <c r="E47" s="9">
        <v>3.124225</v>
      </c>
    </row>
    <row r="48" spans="1:5">
      <c r="A48" s="24">
        <v>42430</v>
      </c>
      <c r="C48" s="9">
        <v>0.89802000000000004</v>
      </c>
      <c r="D48" s="9">
        <v>0.61170000000000002</v>
      </c>
      <c r="E48" s="9">
        <v>1.50972</v>
      </c>
    </row>
    <row r="49" spans="1:5">
      <c r="A49" s="24">
        <v>42461</v>
      </c>
      <c r="C49" s="9">
        <v>0.97958100000000004</v>
      </c>
      <c r="D49" s="9">
        <v>1.300217</v>
      </c>
      <c r="E49" s="9">
        <v>2.279798</v>
      </c>
    </row>
    <row r="50" spans="1:5">
      <c r="A50" s="24">
        <v>42491</v>
      </c>
      <c r="C50" s="9">
        <v>1.251835</v>
      </c>
      <c r="D50" s="9">
        <v>1.7132369999999999</v>
      </c>
      <c r="E50" s="9">
        <v>2.9650720000000002</v>
      </c>
    </row>
    <row r="51" spans="1:5">
      <c r="A51" s="24">
        <v>42522</v>
      </c>
      <c r="C51" s="9">
        <v>1.6437219999999999</v>
      </c>
      <c r="D51" s="9">
        <v>1.92181</v>
      </c>
      <c r="E51" s="9">
        <v>3.5655320000000001</v>
      </c>
    </row>
    <row r="52" spans="1:5">
      <c r="A52" s="24">
        <v>42552</v>
      </c>
      <c r="C52" s="9">
        <v>2.4770300000000001</v>
      </c>
      <c r="D52" s="9">
        <v>2.732634</v>
      </c>
      <c r="E52" s="9">
        <v>5.2096640000000001</v>
      </c>
    </row>
    <row r="53" spans="1:5">
      <c r="A53" s="24">
        <v>42583</v>
      </c>
      <c r="C53" s="9">
        <v>3.0732680000000001</v>
      </c>
      <c r="D53" s="9">
        <v>3.2970869999999999</v>
      </c>
      <c r="E53" s="9">
        <v>6.370355</v>
      </c>
    </row>
    <row r="54" spans="1:5">
      <c r="A54" s="24">
        <v>42614</v>
      </c>
      <c r="C54" s="9">
        <v>3.7430560000000002</v>
      </c>
      <c r="D54" s="9">
        <v>3.757517</v>
      </c>
      <c r="E54" s="9">
        <v>7.5005730000000002</v>
      </c>
    </row>
    <row r="55" spans="1:5">
      <c r="A55" s="24">
        <v>42644</v>
      </c>
      <c r="C55" s="9">
        <v>4.2269059999999996</v>
      </c>
      <c r="D55" s="9">
        <v>3.9912709999999998</v>
      </c>
      <c r="E55" s="9">
        <v>8.2181770000000007</v>
      </c>
    </row>
    <row r="56" spans="1:5">
      <c r="A56" s="24">
        <v>42675</v>
      </c>
      <c r="C56" s="9">
        <v>4.2928090000000001</v>
      </c>
      <c r="D56" s="9">
        <v>3.9149759999999998</v>
      </c>
      <c r="E56" s="9">
        <v>8.2077849999999994</v>
      </c>
    </row>
    <row r="57" spans="1:5">
      <c r="A57" s="24">
        <v>42705</v>
      </c>
      <c r="C57" s="9">
        <v>3.5949270000000002</v>
      </c>
      <c r="D57" s="9">
        <v>3.173314</v>
      </c>
      <c r="E57" s="9">
        <v>6.7682409999999997</v>
      </c>
    </row>
    <row r="58" spans="1:5">
      <c r="A58" s="24">
        <v>42736</v>
      </c>
      <c r="C58" s="9">
        <v>2.7370019999999999</v>
      </c>
      <c r="D58" s="9">
        <v>2.3159000000000001</v>
      </c>
      <c r="E58" s="9">
        <v>5.0529019999999996</v>
      </c>
    </row>
    <row r="59" spans="1:5">
      <c r="A59" s="24">
        <v>42767</v>
      </c>
      <c r="C59" s="9">
        <v>1.9520519999999999</v>
      </c>
      <c r="D59" s="9">
        <v>1.6993750000000001</v>
      </c>
      <c r="E59" s="9">
        <v>3.651427</v>
      </c>
    </row>
    <row r="60" spans="1:5">
      <c r="A60" s="24">
        <v>42795</v>
      </c>
      <c r="C60" s="9">
        <v>0.96726500000000004</v>
      </c>
      <c r="D60" s="9">
        <v>0.83224799999999999</v>
      </c>
      <c r="E60" s="9">
        <v>1.7995129999999999</v>
      </c>
    </row>
    <row r="61" spans="1:5">
      <c r="A61" s="24">
        <v>42826</v>
      </c>
      <c r="C61" s="9">
        <v>0.69805799999999996</v>
      </c>
      <c r="D61" s="9">
        <v>0.965696</v>
      </c>
      <c r="E61" s="9">
        <v>1.663754</v>
      </c>
    </row>
    <row r="62" spans="1:5">
      <c r="A62" s="24">
        <v>42856</v>
      </c>
      <c r="C62" s="9">
        <v>1.0283770000000001</v>
      </c>
      <c r="D62" s="9">
        <v>1.2483120000000001</v>
      </c>
      <c r="E62" s="9">
        <v>2.2766890000000002</v>
      </c>
    </row>
    <row r="63" spans="1:5">
      <c r="A63" s="24">
        <v>42887</v>
      </c>
      <c r="C63" s="9">
        <v>1.6037809999999999</v>
      </c>
      <c r="D63" s="9">
        <v>1.8377300000000001</v>
      </c>
      <c r="E63" s="9">
        <v>3.4415110000000002</v>
      </c>
    </row>
    <row r="64" spans="1:5">
      <c r="A64" s="24">
        <v>42917</v>
      </c>
      <c r="C64" s="9">
        <v>2.4426290000000002</v>
      </c>
      <c r="D64" s="9">
        <v>2.8435049999999999</v>
      </c>
      <c r="E64" s="9">
        <v>5.2861339999999997</v>
      </c>
    </row>
    <row r="65" spans="1:5">
      <c r="A65" s="24">
        <v>42948</v>
      </c>
      <c r="C65" s="9">
        <v>3.172288</v>
      </c>
      <c r="D65" s="9">
        <v>3.4767809999999999</v>
      </c>
      <c r="E65" s="9">
        <v>6.6490689999999999</v>
      </c>
    </row>
    <row r="66" spans="1:5">
      <c r="A66" s="24">
        <v>42979</v>
      </c>
      <c r="C66" s="9">
        <v>4.0844860000000001</v>
      </c>
      <c r="D66" s="9">
        <v>4.429754</v>
      </c>
      <c r="E66" s="9">
        <v>8.5142399999999991</v>
      </c>
    </row>
    <row r="67" spans="1:5">
      <c r="A67" s="24">
        <v>43009</v>
      </c>
      <c r="C67" s="9">
        <v>4.5578310000000002</v>
      </c>
      <c r="D67" s="9">
        <v>4.7412710000000002</v>
      </c>
      <c r="E67" s="9">
        <v>9.2991019999999995</v>
      </c>
    </row>
    <row r="68" spans="1:5">
      <c r="A68" s="24">
        <v>43040</v>
      </c>
      <c r="C68" s="9">
        <v>4.5200339999999999</v>
      </c>
      <c r="D68" s="9">
        <v>4.3716650000000001</v>
      </c>
      <c r="E68" s="9">
        <v>8.8916989999999991</v>
      </c>
    </row>
    <row r="69" spans="1:5">
      <c r="A69" s="24">
        <v>43070</v>
      </c>
      <c r="C69" s="9">
        <v>3.802486</v>
      </c>
      <c r="D69" s="9">
        <v>3.4499590000000002</v>
      </c>
      <c r="E69" s="9">
        <v>7.2524449999999998</v>
      </c>
    </row>
    <row r="70" spans="1:5">
      <c r="A70" s="24">
        <v>43101</v>
      </c>
      <c r="C70" s="9">
        <v>2.9103819999999998</v>
      </c>
      <c r="D70" s="9">
        <v>2.1816309999999999</v>
      </c>
      <c r="E70" s="9">
        <v>5.0920129999999997</v>
      </c>
    </row>
    <row r="71" spans="1:5">
      <c r="A71" s="24">
        <v>43132</v>
      </c>
      <c r="C71" s="9">
        <v>2.0192049999999999</v>
      </c>
      <c r="D71" s="9">
        <v>1.288713</v>
      </c>
      <c r="E71" s="9">
        <v>3.3079179999999999</v>
      </c>
    </row>
    <row r="72" spans="1:5">
      <c r="A72" s="24">
        <v>43160</v>
      </c>
      <c r="C72" s="9">
        <v>1.0287949999999999</v>
      </c>
      <c r="D72" s="9">
        <v>0.47968300000000003</v>
      </c>
      <c r="E72" s="9">
        <v>1.508478</v>
      </c>
    </row>
    <row r="73" spans="1:5">
      <c r="A73" s="24">
        <v>43191</v>
      </c>
      <c r="C73" s="9">
        <v>0.95072800000000002</v>
      </c>
      <c r="D73" s="9">
        <v>1.3081069999999999</v>
      </c>
      <c r="E73" s="9">
        <v>2.2588349999999999</v>
      </c>
    </row>
    <row r="74" spans="1:5">
      <c r="A74" s="24">
        <v>43221</v>
      </c>
      <c r="C74" s="9">
        <v>1.492462</v>
      </c>
      <c r="D74" s="9">
        <v>2.4686919999999999</v>
      </c>
      <c r="E74" s="9">
        <v>3.9611540000000001</v>
      </c>
    </row>
    <row r="75" spans="1:5">
      <c r="A75" s="24">
        <v>43252</v>
      </c>
      <c r="C75" s="9">
        <v>2.1040320000000001</v>
      </c>
      <c r="D75" s="9">
        <v>3.7263829999999998</v>
      </c>
      <c r="E75" s="9">
        <v>5.8304150000000003</v>
      </c>
    </row>
    <row r="76" spans="1:5">
      <c r="A76" s="24">
        <v>43282</v>
      </c>
      <c r="C76" s="9">
        <v>2.8894489999999999</v>
      </c>
      <c r="D76" s="9">
        <v>5.2755999999999998</v>
      </c>
      <c r="E76" s="9">
        <v>8.1650489999999998</v>
      </c>
    </row>
    <row r="77" spans="1:5">
      <c r="A77" s="24">
        <v>43313</v>
      </c>
      <c r="C77" s="9">
        <v>3.4035869999999999</v>
      </c>
      <c r="D77" s="9">
        <v>6.225231</v>
      </c>
      <c r="E77" s="9">
        <v>9.6288180000000008</v>
      </c>
    </row>
    <row r="78" spans="1:5">
      <c r="A78" s="24">
        <v>43344</v>
      </c>
      <c r="C78" s="9">
        <v>3.8782019999999999</v>
      </c>
      <c r="D78" s="9">
        <v>7.0767860000000002</v>
      </c>
      <c r="E78" s="9">
        <v>10.954988</v>
      </c>
    </row>
    <row r="79" spans="1:5">
      <c r="A79" s="24">
        <v>43374</v>
      </c>
      <c r="C79" s="9">
        <v>3.955927</v>
      </c>
      <c r="D79" s="9">
        <v>7.0377609999999997</v>
      </c>
      <c r="E79" s="9">
        <v>10.993688000000001</v>
      </c>
    </row>
    <row r="80" spans="1:5">
      <c r="A80" s="24">
        <v>43405</v>
      </c>
      <c r="C80" s="9">
        <v>3.8205309999999999</v>
      </c>
      <c r="D80" s="9">
        <v>6.4787160000000004</v>
      </c>
      <c r="E80" s="9">
        <v>10.299246999999999</v>
      </c>
    </row>
    <row r="81" spans="1:5">
      <c r="A81" s="24">
        <v>43435</v>
      </c>
      <c r="C81" s="9">
        <v>3.249098</v>
      </c>
      <c r="D81" s="9">
        <v>5.4655800000000001</v>
      </c>
      <c r="E81" s="9">
        <v>8.7146779999999993</v>
      </c>
    </row>
    <row r="82" spans="1:5">
      <c r="A82" s="24">
        <v>43466</v>
      </c>
      <c r="C82" s="9">
        <v>2.580835</v>
      </c>
      <c r="D82" s="9">
        <v>3.7905929999999999</v>
      </c>
      <c r="E82" s="9">
        <v>6.3714279999999999</v>
      </c>
    </row>
    <row r="83" spans="1:5">
      <c r="A83" s="24">
        <v>43497</v>
      </c>
      <c r="C83" s="9">
        <v>1.776141</v>
      </c>
      <c r="D83" s="9">
        <v>2.2101150000000001</v>
      </c>
      <c r="E83" s="9">
        <v>3.986256</v>
      </c>
    </row>
    <row r="84" spans="1:5">
      <c r="A84" s="24">
        <v>43525</v>
      </c>
      <c r="C84" s="9">
        <v>0.795543</v>
      </c>
      <c r="D84" s="9">
        <v>0.860711</v>
      </c>
      <c r="E84" s="9">
        <v>1.6562539999999999</v>
      </c>
    </row>
    <row r="85" spans="1:5">
      <c r="A85" s="24">
        <v>43556</v>
      </c>
      <c r="C85" s="9">
        <v>0.57984100000000005</v>
      </c>
      <c r="D85" s="9">
        <v>0.85365100000000005</v>
      </c>
      <c r="E85" s="9">
        <v>1.433492</v>
      </c>
    </row>
    <row r="86" spans="1:5">
      <c r="A86" s="24">
        <v>43586</v>
      </c>
      <c r="C86" s="9">
        <v>1.0454950000000001</v>
      </c>
      <c r="D86" s="9">
        <v>1.52851</v>
      </c>
      <c r="E86" s="9">
        <v>2.5740050000000001</v>
      </c>
    </row>
    <row r="87" spans="1:5">
      <c r="A87" s="24">
        <v>43617</v>
      </c>
      <c r="C87" s="9">
        <v>1.738273</v>
      </c>
      <c r="D87" s="9">
        <v>2.4592770000000002</v>
      </c>
      <c r="E87" s="9">
        <v>4.1975499999999997</v>
      </c>
    </row>
    <row r="88" spans="1:5">
      <c r="A88" s="24">
        <v>43647</v>
      </c>
      <c r="C88" s="9">
        <v>2.4051360000000002</v>
      </c>
      <c r="D88" s="9">
        <v>3.7558120000000002</v>
      </c>
      <c r="E88" s="9">
        <v>6.1609480000000003</v>
      </c>
    </row>
    <row r="89" spans="1:5">
      <c r="A89" s="24">
        <v>43678</v>
      </c>
      <c r="C89" s="9">
        <v>2.9305650000000001</v>
      </c>
      <c r="D89" s="9">
        <v>5.311185</v>
      </c>
      <c r="E89" s="9">
        <v>8.2417499999999997</v>
      </c>
    </row>
    <row r="90" spans="1:5">
      <c r="A90" s="24">
        <v>43709</v>
      </c>
      <c r="C90" s="9">
        <v>3.387518</v>
      </c>
      <c r="D90" s="9">
        <v>6.6395910000000002</v>
      </c>
      <c r="E90" s="9">
        <v>10.027108999999999</v>
      </c>
    </row>
    <row r="91" spans="1:5">
      <c r="A91" s="24">
        <v>43739</v>
      </c>
      <c r="C91" s="9">
        <v>3.8558050000000001</v>
      </c>
      <c r="D91" s="9">
        <v>7.5665279999999999</v>
      </c>
      <c r="E91" s="9">
        <v>11.422333</v>
      </c>
    </row>
    <row r="92" spans="1:5">
      <c r="A92" s="24">
        <v>43770</v>
      </c>
      <c r="C92" s="9">
        <v>3.7676150000000002</v>
      </c>
      <c r="D92" s="9">
        <v>6.9466010000000002</v>
      </c>
      <c r="E92" s="9">
        <v>10.714216</v>
      </c>
    </row>
    <row r="93" spans="1:5">
      <c r="A93" s="24">
        <v>43800</v>
      </c>
      <c r="C93" s="9">
        <v>3.2199439999999999</v>
      </c>
      <c r="D93" s="9">
        <v>5.2061210000000004</v>
      </c>
      <c r="E93" s="9">
        <v>8.4260649999999995</v>
      </c>
    </row>
    <row r="94" spans="1:5">
      <c r="A94" s="24">
        <v>43831</v>
      </c>
      <c r="C94" s="9">
        <v>2.5694409999999999</v>
      </c>
      <c r="D94" s="9">
        <v>3.6208290000000001</v>
      </c>
      <c r="E94" s="9">
        <v>6.1902699999999999</v>
      </c>
    </row>
    <row r="95" spans="1:5">
      <c r="A95" s="24">
        <v>43862</v>
      </c>
      <c r="C95" s="9">
        <v>1.7489330000000001</v>
      </c>
      <c r="D95" s="9">
        <v>2.1932589999999998</v>
      </c>
      <c r="E95" s="9">
        <v>3.9421919999999999</v>
      </c>
    </row>
    <row r="96" spans="1:5">
      <c r="A96" s="24">
        <v>43891</v>
      </c>
      <c r="C96" s="9">
        <v>1.0670010000000001</v>
      </c>
      <c r="D96" s="9">
        <v>1.2439830000000001</v>
      </c>
      <c r="E96" s="9">
        <v>2.3109839999999999</v>
      </c>
    </row>
    <row r="97" spans="1:5">
      <c r="A97" s="24">
        <v>43922</v>
      </c>
      <c r="C97" s="9">
        <v>1.2343729999999999</v>
      </c>
      <c r="D97" s="9">
        <v>1.92191</v>
      </c>
      <c r="E97" s="9">
        <v>3.1562830000000002</v>
      </c>
    </row>
    <row r="98" spans="1:5">
      <c r="A98" s="24">
        <v>43952</v>
      </c>
      <c r="C98" s="9">
        <v>1.592519</v>
      </c>
      <c r="D98" s="9">
        <v>2.9131659999999999</v>
      </c>
      <c r="E98" s="9">
        <v>4.5056849999999997</v>
      </c>
    </row>
    <row r="99" spans="1:5">
      <c r="A99" s="24">
        <v>43983</v>
      </c>
      <c r="C99" s="9">
        <v>2.0035370000000001</v>
      </c>
      <c r="D99" s="9">
        <v>3.8840859999999999</v>
      </c>
      <c r="E99" s="9">
        <v>5.8876229999999996</v>
      </c>
    </row>
    <row r="100" spans="1:5">
      <c r="A100" s="24">
        <v>44013</v>
      </c>
      <c r="C100" s="9">
        <v>2.479705</v>
      </c>
      <c r="D100" s="9">
        <v>5.3307250000000002</v>
      </c>
      <c r="E100" s="9">
        <v>7.8104300000000002</v>
      </c>
    </row>
    <row r="101" spans="1:5">
      <c r="A101" s="24">
        <v>44044</v>
      </c>
      <c r="C101" s="9">
        <v>2.9538890000000002</v>
      </c>
      <c r="D101" s="9">
        <v>6.6444890000000001</v>
      </c>
      <c r="E101" s="9">
        <v>9.5983780000000003</v>
      </c>
    </row>
    <row r="102" spans="1:5">
      <c r="A102" s="24">
        <v>44075</v>
      </c>
      <c r="C102" s="9">
        <v>3.5181179999999999</v>
      </c>
      <c r="D102" s="9">
        <v>7.7626850000000003</v>
      </c>
      <c r="E102" s="9">
        <v>11.280803000000001</v>
      </c>
    </row>
    <row r="103" spans="1:5">
      <c r="A103" s="24">
        <v>44105</v>
      </c>
      <c r="C103" s="9">
        <v>3.9825020000000002</v>
      </c>
      <c r="D103" s="9">
        <v>7.9791129999999999</v>
      </c>
      <c r="E103" s="9">
        <v>11.961615</v>
      </c>
    </row>
    <row r="104" spans="1:5">
      <c r="A104" s="24">
        <v>44136</v>
      </c>
      <c r="C104" s="9">
        <v>3.9928210000000002</v>
      </c>
      <c r="D104" s="9">
        <v>7.9766779999999997</v>
      </c>
      <c r="E104" s="9">
        <v>11.969499000000001</v>
      </c>
    </row>
    <row r="105" spans="1:5">
      <c r="A105" s="24">
        <v>44166</v>
      </c>
      <c r="C105" s="9">
        <v>3.328503</v>
      </c>
      <c r="D105" s="9">
        <v>5.4157219999999997</v>
      </c>
      <c r="E105" s="9">
        <v>8.7442250000000001</v>
      </c>
    </row>
    <row r="106" spans="1:5">
      <c r="A106" s="24">
        <v>44197</v>
      </c>
      <c r="C106" s="9">
        <v>2.5330170000000001</v>
      </c>
      <c r="D106" s="9">
        <v>3.9391750000000001</v>
      </c>
      <c r="E106" s="9">
        <v>6.4721919999999997</v>
      </c>
    </row>
    <row r="107" spans="1:5">
      <c r="A107" s="24">
        <v>44228</v>
      </c>
      <c r="C107" s="9">
        <v>1.8114079999999999</v>
      </c>
      <c r="D107" s="9">
        <v>2.4269430000000001</v>
      </c>
      <c r="E107" s="9">
        <v>4.2383509999999998</v>
      </c>
    </row>
    <row r="108" spans="1:5">
      <c r="A108" s="24">
        <v>44256</v>
      </c>
      <c r="C108" s="9">
        <v>0.93354700000000002</v>
      </c>
      <c r="D108" s="9">
        <v>1.2181010000000001</v>
      </c>
      <c r="E108" s="9">
        <v>2.1516479999999998</v>
      </c>
    </row>
    <row r="109" spans="1:5">
      <c r="A109" s="24">
        <v>44287</v>
      </c>
      <c r="C109" s="9">
        <v>0.69499999999999995</v>
      </c>
      <c r="D109" s="9">
        <v>1.345478</v>
      </c>
      <c r="E109" s="9">
        <v>2.0404779999999998</v>
      </c>
    </row>
    <row r="110" spans="1:5">
      <c r="A110" s="24">
        <v>44317</v>
      </c>
      <c r="C110" s="9">
        <v>1.189775</v>
      </c>
      <c r="D110" s="9">
        <v>2.1540870000000001</v>
      </c>
      <c r="E110" s="9">
        <v>3.3438620000000001</v>
      </c>
    </row>
    <row r="111" spans="1:5">
      <c r="A111" s="24">
        <v>44348</v>
      </c>
      <c r="C111" s="9">
        <v>1.832497</v>
      </c>
      <c r="D111" s="9">
        <v>2.8177850000000002</v>
      </c>
      <c r="E111" s="9">
        <v>4.6502819999999998</v>
      </c>
    </row>
    <row r="112" spans="1:5">
      <c r="A112" s="24">
        <v>44378</v>
      </c>
      <c r="C112" s="9">
        <v>2.692704</v>
      </c>
      <c r="D112" s="9">
        <v>3.9115880000000001</v>
      </c>
      <c r="E112" s="9">
        <v>6.6042920000000001</v>
      </c>
    </row>
    <row r="113" spans="1:5">
      <c r="A113" s="24">
        <v>44409</v>
      </c>
      <c r="C113" s="9">
        <v>3.638741</v>
      </c>
      <c r="D113" s="9">
        <v>5.0380799999999999</v>
      </c>
      <c r="E113" s="9">
        <v>8.6768210000000003</v>
      </c>
    </row>
    <row r="114" spans="1:5">
      <c r="A114" s="24">
        <v>44440</v>
      </c>
      <c r="C114" s="9">
        <v>4.4066169999999998</v>
      </c>
      <c r="D114" s="9">
        <v>6.0013800000000002</v>
      </c>
      <c r="E114" s="9">
        <v>10.407997</v>
      </c>
    </row>
    <row r="115" spans="1:5">
      <c r="A115" s="24">
        <v>44470</v>
      </c>
      <c r="C115" s="9">
        <v>4.718159</v>
      </c>
      <c r="D115" s="9">
        <v>5.9443619999999999</v>
      </c>
      <c r="E115" s="9">
        <v>10.662521</v>
      </c>
    </row>
    <row r="116" spans="1:5">
      <c r="A116" s="24">
        <v>44501</v>
      </c>
      <c r="C116" s="9">
        <v>4.5138280000000002</v>
      </c>
      <c r="D116" s="9">
        <v>5.2897280000000002</v>
      </c>
      <c r="E116" s="9">
        <v>9.8035560000000004</v>
      </c>
    </row>
    <row r="117" spans="1:5">
      <c r="A117" s="24">
        <v>44531</v>
      </c>
      <c r="C117" s="9">
        <v>3.8254730000000001</v>
      </c>
      <c r="D117" s="9">
        <v>4.2855100000000004</v>
      </c>
      <c r="E117" s="9">
        <v>8.1109829999999992</v>
      </c>
    </row>
    <row r="118" spans="1:5">
      <c r="A118" s="24">
        <v>44562</v>
      </c>
      <c r="C118" s="9">
        <v>3.052997</v>
      </c>
      <c r="D118" s="9">
        <v>3.5727959999999999</v>
      </c>
      <c r="E118" s="9">
        <v>6.6257929999999998</v>
      </c>
    </row>
    <row r="119" spans="1:5">
      <c r="A119" s="24">
        <v>44593</v>
      </c>
      <c r="C119" s="9">
        <v>2.2557879999999999</v>
      </c>
      <c r="D119" s="9">
        <v>2.6475689999999998</v>
      </c>
      <c r="E119" s="9">
        <v>4.9033569999999997</v>
      </c>
    </row>
    <row r="120" spans="1:5">
      <c r="A120" s="24">
        <v>44621</v>
      </c>
      <c r="C120" s="9">
        <v>1.2087639999999999</v>
      </c>
      <c r="D120" s="9">
        <v>1.4073359999999999</v>
      </c>
      <c r="E120" s="9">
        <v>2.6160999999999999</v>
      </c>
    </row>
    <row r="121" spans="1:5">
      <c r="A121" s="24">
        <v>44652</v>
      </c>
      <c r="C121" s="9">
        <v>0.56255599999999994</v>
      </c>
      <c r="D121" s="9">
        <v>1.194769</v>
      </c>
      <c r="E121" s="9">
        <v>1.757325</v>
      </c>
    </row>
    <row r="122" spans="1:5">
      <c r="A122" s="24">
        <v>44682</v>
      </c>
      <c r="C122" s="9">
        <v>0.98525499999999999</v>
      </c>
      <c r="D122" s="9">
        <v>2.0309249999999999</v>
      </c>
      <c r="E122" s="9">
        <v>3.0161799999999999</v>
      </c>
    </row>
    <row r="123" spans="1:5">
      <c r="A123" s="24">
        <v>44713</v>
      </c>
      <c r="C123" s="9">
        <v>1.56596</v>
      </c>
      <c r="D123" s="9">
        <v>2.8349660000000001</v>
      </c>
      <c r="E123" s="9">
        <v>4.4009260000000001</v>
      </c>
    </row>
    <row r="124" spans="1:5">
      <c r="A124" s="24">
        <v>44743</v>
      </c>
      <c r="C124" s="9">
        <v>2.4908070000000002</v>
      </c>
      <c r="D124" s="9">
        <v>4.101051</v>
      </c>
      <c r="E124" s="9">
        <v>6.5918580000000002</v>
      </c>
    </row>
    <row r="125" spans="1:5">
      <c r="A125" s="24">
        <v>44774</v>
      </c>
      <c r="C125" s="9">
        <v>3.1229740000000001</v>
      </c>
      <c r="D125" s="9">
        <v>5.1158549999999998</v>
      </c>
      <c r="E125" s="9">
        <v>8.2388290000000008</v>
      </c>
    </row>
    <row r="126" spans="1:5">
      <c r="A126" s="24">
        <v>44805</v>
      </c>
      <c r="C126" s="9">
        <v>3.625928</v>
      </c>
      <c r="D126" s="9">
        <v>5.5843629999999997</v>
      </c>
      <c r="E126" s="9">
        <v>9.2102909999999998</v>
      </c>
    </row>
    <row r="127" spans="1:5">
      <c r="A127" s="24">
        <v>44835</v>
      </c>
      <c r="C127" s="9">
        <v>4.0752920000000001</v>
      </c>
      <c r="D127" s="9">
        <v>5.6834819999999997</v>
      </c>
      <c r="E127" s="9">
        <v>9.7587740000000007</v>
      </c>
    </row>
    <row r="128" spans="1:5">
      <c r="A128" s="24">
        <v>44866</v>
      </c>
      <c r="C128" s="9">
        <v>4.14534</v>
      </c>
      <c r="D128" s="9">
        <v>5.3667939999999996</v>
      </c>
      <c r="E128" s="9">
        <v>9.5121339999999996</v>
      </c>
    </row>
    <row r="129" spans="1:5">
      <c r="A129" s="24">
        <v>44896</v>
      </c>
      <c r="C129" s="9">
        <v>3.388868</v>
      </c>
      <c r="D129" s="9">
        <v>4.3116659999999998</v>
      </c>
      <c r="E129" s="9">
        <v>7.7005340000000002</v>
      </c>
    </row>
    <row r="132" spans="1:5">
      <c r="C132" s="14"/>
      <c r="D132" s="14"/>
      <c r="E132" s="14"/>
    </row>
  </sheetData>
  <hyperlinks>
    <hyperlink ref="A1" location="Índice!A1" display="Voltar" xr:uid="{A2DA907A-1AB0-4104-82E4-4E3D9606DCA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>
    <tabColor rgb="FF00B0F0"/>
  </sheetPr>
  <dimension ref="A1:DZ22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defaultColWidth="9.44140625" defaultRowHeight="14.4"/>
  <cols>
    <col min="1" max="1" width="13" style="2" customWidth="1"/>
    <col min="2" max="2" width="8.5546875" style="2" customWidth="1"/>
    <col min="3" max="4" width="16" style="2" customWidth="1"/>
    <col min="5" max="5" width="20.5546875" style="2" customWidth="1"/>
    <col min="6" max="6" width="5.5546875" style="2" customWidth="1"/>
    <col min="7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10"/>
      <c r="F3" s="10"/>
      <c r="G3" s="57"/>
      <c r="H3" s="10"/>
      <c r="I3" s="7" t="str">
        <f>Título_ACBio</f>
        <v>Análise de Conjuntura - Ano 2022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>
      <c r="C6" s="3" t="str">
        <f>Índice!Q46</f>
        <v>Gráfico 11 - Produção e exportação brasileira de açúcar</v>
      </c>
      <c r="D6" s="23"/>
      <c r="E6" s="23"/>
    </row>
    <row r="8" spans="1:130" ht="28.8">
      <c r="A8" s="4" t="s">
        <v>31</v>
      </c>
      <c r="C8" s="4" t="s">
        <v>52</v>
      </c>
      <c r="D8" s="4" t="s">
        <v>53</v>
      </c>
      <c r="E8" s="5" t="s">
        <v>54</v>
      </c>
      <c r="J8" s="11"/>
    </row>
    <row r="9" spans="1:130">
      <c r="B9" s="4"/>
      <c r="C9" s="32" t="s">
        <v>42</v>
      </c>
      <c r="D9" s="32"/>
      <c r="E9" s="32"/>
    </row>
    <row r="10" spans="1:130">
      <c r="A10" s="6">
        <v>2013</v>
      </c>
      <c r="B10" s="6"/>
      <c r="C10" s="9">
        <v>37.462273000000003</v>
      </c>
      <c r="D10" s="9">
        <v>27.153758032000002</v>
      </c>
      <c r="E10" s="9">
        <v>10.307973</v>
      </c>
    </row>
    <row r="11" spans="1:130">
      <c r="A11" s="6">
        <v>2014</v>
      </c>
      <c r="B11" s="6"/>
      <c r="C11" s="9">
        <v>35.334372000000002</v>
      </c>
      <c r="D11" s="9">
        <v>24.126066907999999</v>
      </c>
      <c r="E11" s="9">
        <v>11.207717000000001</v>
      </c>
    </row>
    <row r="12" spans="1:130">
      <c r="A12" s="6">
        <v>2015</v>
      </c>
      <c r="B12" s="6"/>
      <c r="C12" s="9">
        <v>34.201098000000002</v>
      </c>
      <c r="D12" s="9">
        <v>24.011709620000001</v>
      </c>
      <c r="E12" s="9">
        <v>10.189098</v>
      </c>
    </row>
    <row r="13" spans="1:130">
      <c r="A13" s="6">
        <v>2016</v>
      </c>
      <c r="B13" s="6"/>
      <c r="C13" s="9">
        <v>38.893152999999998</v>
      </c>
      <c r="D13" s="9">
        <v>28.930956067</v>
      </c>
      <c r="E13" s="9">
        <v>9.9602219609999985</v>
      </c>
    </row>
    <row r="14" spans="1:130">
      <c r="A14" s="6">
        <v>2017</v>
      </c>
      <c r="B14" s="6"/>
      <c r="C14" s="9">
        <v>38.121884000000001</v>
      </c>
      <c r="D14" s="9">
        <v>28.701774044</v>
      </c>
      <c r="E14" s="9">
        <v>9.4198859839999987</v>
      </c>
    </row>
    <row r="15" spans="1:130">
      <c r="A15" s="6">
        <v>2018</v>
      </c>
      <c r="B15" s="6"/>
      <c r="C15" s="9">
        <v>28.502085000000001</v>
      </c>
      <c r="D15" s="9">
        <v>21.260187233</v>
      </c>
      <c r="E15" s="9">
        <v>7.2418977670000011</v>
      </c>
    </row>
    <row r="16" spans="1:130">
      <c r="A16" s="6">
        <v>2019</v>
      </c>
      <c r="B16" s="6"/>
      <c r="C16" s="9">
        <v>29.951239000000001</v>
      </c>
      <c r="D16" s="9">
        <v>17.889032438000001</v>
      </c>
      <c r="E16" s="9">
        <v>12.062206561999998</v>
      </c>
    </row>
    <row r="17" spans="1:5">
      <c r="A17" s="6">
        <v>2020</v>
      </c>
      <c r="B17" s="6"/>
      <c r="C17" s="9">
        <v>41.517871</v>
      </c>
      <c r="D17" s="9">
        <v>30.635763467</v>
      </c>
      <c r="E17" s="9">
        <v>10.882107532999999</v>
      </c>
    </row>
    <row r="18" spans="1:5">
      <c r="A18" s="6">
        <v>2021</v>
      </c>
      <c r="C18" s="9">
        <v>35.113205999999998</v>
      </c>
      <c r="D18" s="9">
        <v>27.254957445999999</v>
      </c>
      <c r="E18" s="9">
        <v>7.8582485540000011</v>
      </c>
    </row>
    <row r="19" spans="1:5">
      <c r="A19" s="6">
        <v>2022</v>
      </c>
      <c r="C19" s="9">
        <v>36.320262999999997</v>
      </c>
      <c r="D19" s="9">
        <v>28.345872620999998</v>
      </c>
      <c r="E19" s="9">
        <v>7.9743903790000008</v>
      </c>
    </row>
    <row r="22" spans="1:5">
      <c r="C22" s="14"/>
      <c r="D22" s="14"/>
      <c r="E22" s="14"/>
    </row>
  </sheetData>
  <hyperlinks>
    <hyperlink ref="A1" location="Índice!A1" display="Voltar" xr:uid="{00000000-0004-0000-0B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3">
    <tabColor rgb="FF00B0F0"/>
  </sheetPr>
  <dimension ref="A1:DZ8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J10" sqref="J10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10"/>
      <c r="F3" s="10"/>
      <c r="G3" s="57"/>
      <c r="H3" s="7" t="str">
        <f>Título_ACBio</f>
        <v>Análise de Conjuntura - Ano 2022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 ht="15" customHeight="1">
      <c r="C6" s="3" t="str">
        <f>Índice!Q50</f>
        <v>Gráfico 12- Exportação brasileira de açúcar e câmbio</v>
      </c>
      <c r="D6" s="23"/>
      <c r="E6" s="23"/>
    </row>
    <row r="8" spans="1:130" ht="28.8">
      <c r="A8" s="4" t="s">
        <v>50</v>
      </c>
      <c r="C8" s="5" t="s">
        <v>55</v>
      </c>
      <c r="D8" s="5" t="s">
        <v>56</v>
      </c>
      <c r="E8" s="4"/>
    </row>
    <row r="9" spans="1:130">
      <c r="B9" s="4"/>
      <c r="C9" s="32" t="s">
        <v>57</v>
      </c>
      <c r="D9" s="32" t="s">
        <v>42</v>
      </c>
      <c r="E9" s="25"/>
    </row>
    <row r="10" spans="1:130">
      <c r="A10" s="24">
        <v>42736</v>
      </c>
      <c r="B10" s="6"/>
      <c r="C10" s="9">
        <v>3.1946363636363642</v>
      </c>
      <c r="D10" s="12">
        <v>2.2126091529999998</v>
      </c>
      <c r="E10" s="9"/>
      <c r="G10" s="11"/>
    </row>
    <row r="11" spans="1:130">
      <c r="A11" s="24">
        <v>42767</v>
      </c>
      <c r="B11" s="6"/>
      <c r="C11" s="9">
        <v>3.1019444444444448</v>
      </c>
      <c r="D11" s="12">
        <v>1.8239669520000001</v>
      </c>
      <c r="E11" s="9"/>
    </row>
    <row r="12" spans="1:130">
      <c r="A12" s="24">
        <v>42795</v>
      </c>
      <c r="B12" s="6"/>
      <c r="C12" s="9">
        <v>3.1258695652173913</v>
      </c>
      <c r="D12" s="12">
        <v>1.5967331710000001</v>
      </c>
      <c r="E12" s="9"/>
    </row>
    <row r="13" spans="1:130">
      <c r="A13" s="24">
        <v>42826</v>
      </c>
      <c r="B13" s="6"/>
      <c r="C13" s="9">
        <v>3.1397777777777773</v>
      </c>
      <c r="D13" s="12">
        <v>1.6221834429999999</v>
      </c>
      <c r="E13" s="9"/>
    </row>
    <row r="14" spans="1:130">
      <c r="A14" s="24">
        <v>42856</v>
      </c>
      <c r="B14" s="6"/>
      <c r="C14" s="9">
        <v>3.2094090909090909</v>
      </c>
      <c r="D14" s="12">
        <v>2.439535437</v>
      </c>
      <c r="E14" s="9"/>
    </row>
    <row r="15" spans="1:130">
      <c r="A15" s="24">
        <v>42887</v>
      </c>
      <c r="B15" s="6"/>
      <c r="C15" s="9">
        <v>3.2964761904761906</v>
      </c>
      <c r="D15" s="12">
        <v>3.0884175620000001</v>
      </c>
      <c r="E15" s="9"/>
    </row>
    <row r="16" spans="1:130">
      <c r="A16" s="24">
        <v>42917</v>
      </c>
      <c r="B16" s="6"/>
      <c r="C16" s="9">
        <v>3.2005238095238093</v>
      </c>
      <c r="D16" s="12">
        <v>2.6622673309999998</v>
      </c>
      <c r="E16" s="9"/>
    </row>
    <row r="17" spans="1:5">
      <c r="A17" s="24">
        <v>42948</v>
      </c>
      <c r="B17" s="6"/>
      <c r="C17" s="9">
        <v>3.1503913043478269</v>
      </c>
      <c r="D17" s="12">
        <v>2.7649539550000002</v>
      </c>
      <c r="E17" s="9"/>
    </row>
    <row r="18" spans="1:5">
      <c r="A18" s="24">
        <v>42979</v>
      </c>
      <c r="B18" s="6"/>
      <c r="C18" s="9">
        <v>3.1359499999999998</v>
      </c>
      <c r="D18" s="12">
        <v>3.5015577069999999</v>
      </c>
      <c r="E18" s="9"/>
    </row>
    <row r="19" spans="1:5">
      <c r="A19" s="24">
        <v>43009</v>
      </c>
      <c r="B19" s="6"/>
      <c r="C19" s="9">
        <v>3.194666666666667</v>
      </c>
      <c r="D19" s="12">
        <v>2.8810130140000001</v>
      </c>
      <c r="E19" s="9"/>
    </row>
    <row r="20" spans="1:5">
      <c r="A20" s="24">
        <v>43040</v>
      </c>
      <c r="B20" s="6"/>
      <c r="C20" s="9">
        <v>3.2592999999999996</v>
      </c>
      <c r="D20" s="12">
        <v>2.2035318410000002</v>
      </c>
      <c r="E20" s="9"/>
    </row>
    <row r="21" spans="1:5">
      <c r="A21" s="24">
        <v>43070</v>
      </c>
      <c r="C21" s="9">
        <v>3.2952631578947362</v>
      </c>
      <c r="D21" s="12">
        <v>1.9050044779999999</v>
      </c>
    </row>
    <row r="22" spans="1:5">
      <c r="A22" s="24">
        <v>43101</v>
      </c>
      <c r="C22" s="9">
        <v>3.2106090909090907</v>
      </c>
      <c r="D22" s="12">
        <v>1.5663222849999998</v>
      </c>
    </row>
    <row r="23" spans="1:5">
      <c r="A23" s="24">
        <v>43132</v>
      </c>
      <c r="C23" s="9">
        <v>3.2415000000000003</v>
      </c>
      <c r="D23" s="12">
        <v>1.4337310670000001</v>
      </c>
    </row>
    <row r="24" spans="1:5">
      <c r="A24" s="24">
        <v>43160</v>
      </c>
      <c r="C24" s="9">
        <v>3.2792142857142856</v>
      </c>
      <c r="D24" s="12">
        <v>1.767279354</v>
      </c>
    </row>
    <row r="25" spans="1:5">
      <c r="A25" s="24">
        <v>43191</v>
      </c>
      <c r="C25" s="9">
        <v>3.4074952380952381</v>
      </c>
      <c r="D25" s="12">
        <v>1.021858095</v>
      </c>
    </row>
    <row r="26" spans="1:5">
      <c r="A26" s="24">
        <v>43221</v>
      </c>
      <c r="C26" s="9">
        <v>3.6360571428571427</v>
      </c>
      <c r="D26" s="12">
        <v>2.0954514020000001</v>
      </c>
    </row>
    <row r="27" spans="1:5">
      <c r="A27" s="24">
        <v>43252</v>
      </c>
      <c r="C27" s="9">
        <v>3.7731714285714282</v>
      </c>
      <c r="D27" s="12">
        <v>1.927063178</v>
      </c>
    </row>
    <row r="28" spans="1:5">
      <c r="A28" s="24">
        <v>43282</v>
      </c>
      <c r="C28" s="9">
        <v>3.8287636363636377</v>
      </c>
      <c r="D28" s="12">
        <v>1.8694065930000001</v>
      </c>
    </row>
    <row r="29" spans="1:5">
      <c r="A29" s="24">
        <v>43313</v>
      </c>
      <c r="C29" s="9">
        <v>3.9297565217391308</v>
      </c>
      <c r="D29" s="12">
        <v>1.6972850909999999</v>
      </c>
    </row>
    <row r="30" spans="1:5">
      <c r="A30" s="24">
        <v>43344</v>
      </c>
      <c r="C30" s="9">
        <v>4.1165473684210525</v>
      </c>
      <c r="D30" s="12">
        <v>2.5229997280000003</v>
      </c>
    </row>
    <row r="31" spans="1:5">
      <c r="A31" s="24">
        <v>43374</v>
      </c>
      <c r="C31" s="9">
        <v>3.7584090909090904</v>
      </c>
      <c r="D31" s="12">
        <v>1.9125067819999999</v>
      </c>
    </row>
    <row r="32" spans="1:5">
      <c r="A32" s="24">
        <v>43405</v>
      </c>
      <c r="C32" s="9">
        <v>3.7866650000000002</v>
      </c>
      <c r="D32" s="12">
        <v>1.8578147439999999</v>
      </c>
    </row>
    <row r="33" spans="1:4">
      <c r="A33" s="24">
        <v>43435</v>
      </c>
      <c r="C33" s="9">
        <v>3.8850549999999999</v>
      </c>
      <c r="D33" s="12">
        <v>1.5884689140000001</v>
      </c>
    </row>
    <row r="34" spans="1:4">
      <c r="A34" s="24">
        <v>43466</v>
      </c>
      <c r="C34" s="9">
        <v>3.7416818181818186</v>
      </c>
      <c r="D34" s="12">
        <v>1.070192305</v>
      </c>
    </row>
    <row r="35" spans="1:4">
      <c r="A35" s="24">
        <v>43497</v>
      </c>
      <c r="C35" s="9">
        <v>3.7236249999999997</v>
      </c>
      <c r="D35" s="12">
        <v>1.1645298130000001</v>
      </c>
    </row>
    <row r="36" spans="1:4">
      <c r="A36" s="24">
        <v>43525</v>
      </c>
      <c r="C36" s="9">
        <v>3.8464842105263162</v>
      </c>
      <c r="D36" s="12">
        <v>1.0050523469999999</v>
      </c>
    </row>
    <row r="37" spans="1:4">
      <c r="A37" s="24">
        <v>43556</v>
      </c>
      <c r="C37" s="9">
        <v>3.8961571428571422</v>
      </c>
      <c r="D37" s="12">
        <v>1.219152614</v>
      </c>
    </row>
    <row r="38" spans="1:4">
      <c r="A38" s="24">
        <v>43586</v>
      </c>
      <c r="C38" s="9">
        <v>4.0015181818181826</v>
      </c>
      <c r="D38" s="12">
        <v>1.5087051699999998</v>
      </c>
    </row>
    <row r="39" spans="1:4">
      <c r="A39" s="24">
        <v>43617</v>
      </c>
      <c r="C39" s="9">
        <v>3.8588263157894738</v>
      </c>
      <c r="D39" s="12">
        <v>1.5382862150000001</v>
      </c>
    </row>
    <row r="40" spans="1:4">
      <c r="A40" s="24">
        <v>43647</v>
      </c>
      <c r="C40" s="9">
        <v>3.7793391304347828</v>
      </c>
      <c r="D40" s="12">
        <v>1.813229961</v>
      </c>
    </row>
    <row r="41" spans="1:4">
      <c r="A41" s="24">
        <v>43678</v>
      </c>
      <c r="C41" s="9">
        <v>4.0199818181818179</v>
      </c>
      <c r="D41" s="12">
        <v>1.5863855840000001</v>
      </c>
    </row>
    <row r="42" spans="1:4">
      <c r="A42" s="24">
        <v>43709</v>
      </c>
      <c r="C42" s="9">
        <v>4.1215000000000002</v>
      </c>
      <c r="D42" s="12">
        <v>1.708121673</v>
      </c>
    </row>
    <row r="43" spans="1:4">
      <c r="A43" s="24">
        <v>43739</v>
      </c>
      <c r="C43" s="9">
        <v>4.0869869565217396</v>
      </c>
      <c r="D43" s="12">
        <v>1.9147614829999999</v>
      </c>
    </row>
    <row r="44" spans="1:4">
      <c r="A44" s="24">
        <v>43770</v>
      </c>
      <c r="C44" s="9">
        <v>4.1553449999999996</v>
      </c>
      <c r="D44" s="12">
        <v>1.92488306</v>
      </c>
    </row>
    <row r="45" spans="1:4">
      <c r="A45" s="24">
        <v>43800</v>
      </c>
      <c r="C45" s="9">
        <v>4.1095904761904762</v>
      </c>
      <c r="D45" s="12">
        <v>1.4357322130000001</v>
      </c>
    </row>
    <row r="46" spans="1:4">
      <c r="A46" s="24">
        <v>43831</v>
      </c>
      <c r="C46" s="9">
        <v>4.1494636363636364</v>
      </c>
      <c r="D46" s="12">
        <v>1.5978078609999999</v>
      </c>
    </row>
    <row r="47" spans="1:4">
      <c r="A47" s="24">
        <v>43862</v>
      </c>
      <c r="C47" s="9">
        <v>4.3410111111111105</v>
      </c>
      <c r="D47" s="12">
        <v>1.2903660400000001</v>
      </c>
    </row>
    <row r="48" spans="1:4">
      <c r="A48" s="24">
        <v>43891</v>
      </c>
      <c r="C48" s="9">
        <v>4.8838545454545459</v>
      </c>
      <c r="D48" s="12">
        <v>1.41351381</v>
      </c>
    </row>
    <row r="49" spans="1:5">
      <c r="A49" s="24">
        <v>43922</v>
      </c>
      <c r="C49" s="9">
        <v>5.3255799999999995</v>
      </c>
      <c r="D49" s="12">
        <v>1.5119655330000001</v>
      </c>
    </row>
    <row r="50" spans="1:5">
      <c r="A50" s="24">
        <v>43952</v>
      </c>
      <c r="C50" s="9">
        <v>5.6434449999999989</v>
      </c>
      <c r="D50" s="12">
        <v>2.5758928700000001</v>
      </c>
    </row>
    <row r="51" spans="1:5">
      <c r="A51" s="24">
        <v>43983</v>
      </c>
      <c r="C51" s="9">
        <v>5.1965999999999992</v>
      </c>
      <c r="D51" s="12">
        <v>2.7067218039999998</v>
      </c>
    </row>
    <row r="52" spans="1:5">
      <c r="A52" s="24">
        <v>44013</v>
      </c>
      <c r="C52" s="9">
        <v>5.2801913043478264</v>
      </c>
      <c r="D52" s="12">
        <v>3.289293909</v>
      </c>
    </row>
    <row r="53" spans="1:5">
      <c r="A53" s="24">
        <v>44044</v>
      </c>
      <c r="C53" s="9">
        <v>5.4612333333333325</v>
      </c>
      <c r="D53" s="12">
        <v>3.136167055</v>
      </c>
    </row>
    <row r="54" spans="1:5">
      <c r="A54" s="24">
        <v>44075</v>
      </c>
      <c r="C54" s="9">
        <v>5.3994857142857144</v>
      </c>
      <c r="D54" s="12">
        <v>3.3855650109999997</v>
      </c>
    </row>
    <row r="55" spans="1:5">
      <c r="A55" s="24">
        <v>44105</v>
      </c>
      <c r="C55" s="9">
        <v>5.6257904761904758</v>
      </c>
      <c r="D55" s="12">
        <v>3.9491367250000002</v>
      </c>
    </row>
    <row r="56" spans="1:5">
      <c r="A56" s="24">
        <v>44136</v>
      </c>
      <c r="C56" s="9">
        <v>5.4178350000000002</v>
      </c>
      <c r="D56" s="12">
        <v>2.9007104079999997</v>
      </c>
    </row>
    <row r="57" spans="1:5">
      <c r="A57" s="24">
        <v>44166</v>
      </c>
      <c r="C57" s="9">
        <v>5.1455863636363635</v>
      </c>
      <c r="D57" s="12">
        <v>2.8786224410000001</v>
      </c>
    </row>
    <row r="58" spans="1:5">
      <c r="A58" s="24">
        <v>44197</v>
      </c>
      <c r="C58" s="9">
        <v>5.3562449999999995</v>
      </c>
      <c r="D58" s="12">
        <v>1.9989650030000001</v>
      </c>
      <c r="E58" s="42"/>
    </row>
    <row r="59" spans="1:5">
      <c r="A59" s="24">
        <v>44228</v>
      </c>
      <c r="C59" s="9">
        <v>5.4164944444444441</v>
      </c>
      <c r="D59" s="12">
        <v>1.8221087499999999</v>
      </c>
      <c r="E59" s="42"/>
    </row>
    <row r="60" spans="1:5">
      <c r="A60" s="24">
        <v>44256</v>
      </c>
      <c r="C60" s="9">
        <v>5.6461478260869571</v>
      </c>
      <c r="D60" s="12">
        <v>1.9678822600000001</v>
      </c>
      <c r="E60" s="42"/>
    </row>
    <row r="61" spans="1:5">
      <c r="A61" s="24">
        <v>44287</v>
      </c>
      <c r="C61" s="9">
        <v>5.5621350000000005</v>
      </c>
      <c r="D61" s="12">
        <v>1.7865282420000002</v>
      </c>
      <c r="E61" s="42"/>
    </row>
    <row r="62" spans="1:5">
      <c r="A62" s="24">
        <v>44317</v>
      </c>
      <c r="C62" s="9">
        <v>5.2910571428571433</v>
      </c>
      <c r="D62" s="12">
        <v>2.4804277259999998</v>
      </c>
      <c r="E62" s="42"/>
    </row>
    <row r="63" spans="1:5">
      <c r="A63" s="24">
        <v>44348</v>
      </c>
      <c r="C63" s="9">
        <v>5.0319047619047623</v>
      </c>
      <c r="D63" s="12">
        <v>2.7380278760000003</v>
      </c>
      <c r="E63" s="42"/>
    </row>
    <row r="64" spans="1:5">
      <c r="A64" s="24">
        <v>44378</v>
      </c>
      <c r="C64" s="9">
        <v>5.1567045454545459</v>
      </c>
      <c r="D64" s="12">
        <v>2.4661317940000003</v>
      </c>
      <c r="E64" s="42"/>
    </row>
    <row r="65" spans="1:5">
      <c r="A65" s="24">
        <v>44409</v>
      </c>
      <c r="C65" s="9">
        <v>5.2517181818181822</v>
      </c>
      <c r="D65" s="12">
        <v>2.544346429</v>
      </c>
      <c r="E65" s="42"/>
    </row>
    <row r="66" spans="1:5">
      <c r="A66" s="24">
        <v>44440</v>
      </c>
      <c r="C66" s="9">
        <v>5.2796904761904768</v>
      </c>
      <c r="D66" s="12">
        <v>2.542743829</v>
      </c>
      <c r="E66" s="42"/>
    </row>
    <row r="67" spans="1:5">
      <c r="A67" s="24">
        <v>44470</v>
      </c>
      <c r="C67" s="9">
        <v>5.5399800000000008</v>
      </c>
      <c r="D67" s="12">
        <v>2.3083368339999999</v>
      </c>
    </row>
    <row r="68" spans="1:5">
      <c r="A68" s="24">
        <v>44501</v>
      </c>
      <c r="C68" s="9">
        <v>5.5568600000000012</v>
      </c>
      <c r="D68" s="12">
        <v>2.6595760040000003</v>
      </c>
      <c r="E68" s="42"/>
    </row>
    <row r="69" spans="1:5">
      <c r="A69" s="24">
        <v>44531</v>
      </c>
      <c r="C69" s="9">
        <v>5.6513913043478263</v>
      </c>
      <c r="D69" s="12">
        <v>1.939882699</v>
      </c>
      <c r="E69" s="42"/>
    </row>
    <row r="70" spans="1:5">
      <c r="A70" s="24">
        <v>44562</v>
      </c>
      <c r="C70" s="9">
        <v>5.5341047619047616</v>
      </c>
      <c r="D70" s="12">
        <v>1.3468721990000001</v>
      </c>
    </row>
    <row r="71" spans="1:5">
      <c r="A71" s="24">
        <v>44593</v>
      </c>
      <c r="C71" s="9">
        <v>5.1965789473684199</v>
      </c>
      <c r="D71" s="12">
        <v>1.720430463</v>
      </c>
    </row>
    <row r="72" spans="1:5">
      <c r="A72" s="24">
        <v>44621</v>
      </c>
      <c r="C72" s="9">
        <v>4.9683818181818191</v>
      </c>
      <c r="D72" s="12">
        <v>1.4371303370000001</v>
      </c>
    </row>
    <row r="73" spans="1:5">
      <c r="A73" s="24">
        <v>44652</v>
      </c>
      <c r="C73" s="9">
        <v>4.7580157894736841</v>
      </c>
      <c r="D73" s="12">
        <v>1.3151712139999998</v>
      </c>
    </row>
    <row r="74" spans="1:5">
      <c r="A74" s="24">
        <v>44682</v>
      </c>
      <c r="C74" s="9">
        <v>4.9550499999999991</v>
      </c>
      <c r="D74" s="12">
        <v>1.577051113</v>
      </c>
    </row>
    <row r="75" spans="1:5">
      <c r="A75" s="24">
        <v>44713</v>
      </c>
      <c r="C75" s="9">
        <v>5.0492095238095249</v>
      </c>
      <c r="D75" s="12">
        <v>2.3260541340000001</v>
      </c>
    </row>
    <row r="76" spans="1:5">
      <c r="A76" s="24">
        <v>44743</v>
      </c>
      <c r="C76" s="9">
        <v>5.3680714285714286</v>
      </c>
      <c r="D76" s="12">
        <v>2.86932177</v>
      </c>
    </row>
    <row r="77" spans="1:5">
      <c r="A77" s="24">
        <v>44774</v>
      </c>
      <c r="C77" s="9">
        <v>5.1432869565217398</v>
      </c>
      <c r="D77" s="12">
        <v>3.0334299500000004</v>
      </c>
    </row>
    <row r="78" spans="1:5">
      <c r="A78" s="24">
        <v>44805</v>
      </c>
      <c r="C78" s="9">
        <v>5.2369571428571424</v>
      </c>
      <c r="D78" s="12">
        <v>3.081745073</v>
      </c>
    </row>
    <row r="79" spans="1:5">
      <c r="A79" s="24">
        <v>44835</v>
      </c>
      <c r="C79" s="9">
        <v>5.2503000000000011</v>
      </c>
      <c r="D79" s="12">
        <v>3.346605496</v>
      </c>
    </row>
    <row r="80" spans="1:5">
      <c r="A80" s="24">
        <v>44866</v>
      </c>
      <c r="C80" s="9">
        <v>5.2746499999999994</v>
      </c>
      <c r="D80" s="12">
        <v>4.0709436740000005</v>
      </c>
    </row>
    <row r="81" spans="1:4">
      <c r="A81" s="24">
        <v>44896</v>
      </c>
      <c r="C81" s="9">
        <v>5.2424318181818172</v>
      </c>
      <c r="D81" s="12">
        <v>2.221117198</v>
      </c>
    </row>
    <row r="83" spans="1:4">
      <c r="C83" s="9"/>
      <c r="D83" s="9"/>
    </row>
    <row r="84" spans="1:4">
      <c r="C84" s="12"/>
      <c r="D84" s="12"/>
    </row>
    <row r="85" spans="1:4">
      <c r="C85" s="14"/>
      <c r="D85" s="14"/>
    </row>
  </sheetData>
  <hyperlinks>
    <hyperlink ref="A1" location="Índice!A1" display="Voltar" xr:uid="{00000000-0004-0000-0C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4">
    <tabColor rgb="FF00B0F0"/>
  </sheetPr>
  <dimension ref="A1:DZ14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G21" sqref="G21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10"/>
      <c r="F2" s="10"/>
      <c r="G2" s="5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 ht="15" customHeight="1">
      <c r="C5" s="13" t="str">
        <f>Índice!Q54</f>
        <v>Gráfico 13 - Preços internacionais do açúcar VHP e refinado</v>
      </c>
      <c r="D5" s="13"/>
      <c r="E5" s="13"/>
    </row>
    <row r="7" spans="1:130" ht="15" customHeight="1">
      <c r="A7" s="4" t="s">
        <v>50</v>
      </c>
      <c r="C7" s="4" t="s">
        <v>58</v>
      </c>
      <c r="D7" s="4" t="s">
        <v>59</v>
      </c>
    </row>
    <row r="8" spans="1:130">
      <c r="B8" s="4"/>
      <c r="C8" s="32" t="s">
        <v>60</v>
      </c>
      <c r="D8" s="32"/>
    </row>
    <row r="9" spans="1:130">
      <c r="A9" s="24">
        <v>40909</v>
      </c>
      <c r="C9" s="28">
        <v>24.05</v>
      </c>
      <c r="D9" s="28">
        <v>28.56</v>
      </c>
      <c r="K9" s="27"/>
    </row>
    <row r="10" spans="1:130">
      <c r="A10" s="24">
        <v>40940</v>
      </c>
      <c r="C10" s="28">
        <v>25.81</v>
      </c>
      <c r="D10" s="28">
        <v>28.85</v>
      </c>
      <c r="K10" s="27"/>
    </row>
    <row r="11" spans="1:130">
      <c r="A11" s="24">
        <v>40969</v>
      </c>
      <c r="C11" s="28">
        <v>24.73</v>
      </c>
      <c r="D11" s="28">
        <v>29.35</v>
      </c>
      <c r="K11" s="27"/>
    </row>
    <row r="12" spans="1:130">
      <c r="A12" s="24">
        <v>41000</v>
      </c>
      <c r="C12" s="28">
        <v>22.98</v>
      </c>
      <c r="D12" s="28">
        <v>27.22</v>
      </c>
      <c r="K12" s="27"/>
    </row>
    <row r="13" spans="1:130">
      <c r="A13" s="24">
        <v>41030</v>
      </c>
      <c r="C13" s="28">
        <v>20.25</v>
      </c>
      <c r="D13" s="28">
        <v>25.48</v>
      </c>
      <c r="K13" s="27"/>
    </row>
    <row r="14" spans="1:130">
      <c r="A14" s="24">
        <v>41061</v>
      </c>
      <c r="C14" s="28">
        <v>20.440000000000001</v>
      </c>
      <c r="D14" s="28">
        <v>26.67</v>
      </c>
      <c r="K14" s="27"/>
    </row>
    <row r="15" spans="1:130">
      <c r="A15" s="24">
        <v>41091</v>
      </c>
      <c r="C15" s="28">
        <v>22.76</v>
      </c>
      <c r="D15" s="28">
        <v>27.91</v>
      </c>
      <c r="K15" s="27"/>
    </row>
    <row r="16" spans="1:130">
      <c r="A16" s="24">
        <v>41122</v>
      </c>
      <c r="C16" s="28">
        <v>20.53</v>
      </c>
      <c r="D16" s="28">
        <v>26.04</v>
      </c>
      <c r="K16" s="27"/>
    </row>
    <row r="17" spans="1:11">
      <c r="A17" s="24">
        <v>41153</v>
      </c>
      <c r="C17" s="28">
        <v>19.47</v>
      </c>
      <c r="D17" s="28">
        <v>25.51</v>
      </c>
      <c r="K17" s="27"/>
    </row>
    <row r="18" spans="1:11">
      <c r="A18" s="24">
        <v>41183</v>
      </c>
      <c r="C18" s="28">
        <v>20.39</v>
      </c>
      <c r="D18" s="28">
        <v>25.61</v>
      </c>
      <c r="K18" s="27"/>
    </row>
    <row r="19" spans="1:11">
      <c r="A19" s="24">
        <v>41214</v>
      </c>
      <c r="C19" s="28">
        <v>19.309999999999999</v>
      </c>
      <c r="D19" s="28">
        <v>23.37</v>
      </c>
      <c r="K19" s="27"/>
    </row>
    <row r="20" spans="1:11">
      <c r="A20" s="24">
        <v>41244</v>
      </c>
      <c r="C20" s="28">
        <v>19.5</v>
      </c>
      <c r="D20" s="28">
        <v>23.39</v>
      </c>
      <c r="K20" s="27"/>
    </row>
    <row r="21" spans="1:11">
      <c r="A21" s="24">
        <v>41275</v>
      </c>
      <c r="C21" s="28">
        <v>18.37</v>
      </c>
      <c r="D21" s="28">
        <v>22.72</v>
      </c>
      <c r="K21" s="27"/>
    </row>
    <row r="22" spans="1:11">
      <c r="A22" s="24">
        <v>41306</v>
      </c>
      <c r="C22" s="28">
        <v>18.28</v>
      </c>
      <c r="D22" s="28">
        <v>22.75</v>
      </c>
      <c r="K22" s="27"/>
    </row>
    <row r="23" spans="1:11">
      <c r="A23" s="24">
        <v>41334</v>
      </c>
      <c r="C23" s="28">
        <v>18.329999999999998</v>
      </c>
      <c r="D23" s="28">
        <v>23.82</v>
      </c>
      <c r="K23" s="27"/>
    </row>
    <row r="24" spans="1:11">
      <c r="A24" s="24">
        <v>41365</v>
      </c>
      <c r="C24" s="28">
        <v>17.71</v>
      </c>
      <c r="D24" s="28">
        <v>22.64</v>
      </c>
      <c r="K24" s="27"/>
    </row>
    <row r="25" spans="1:11">
      <c r="A25" s="24">
        <v>41395</v>
      </c>
      <c r="C25" s="28">
        <v>17.079999999999998</v>
      </c>
      <c r="D25" s="28">
        <v>21.9</v>
      </c>
      <c r="K25" s="27"/>
    </row>
    <row r="26" spans="1:11">
      <c r="A26" s="24">
        <v>41426</v>
      </c>
      <c r="C26" s="28">
        <v>16.79</v>
      </c>
      <c r="D26" s="28">
        <v>22.23</v>
      </c>
      <c r="K26" s="27"/>
    </row>
    <row r="27" spans="1:11">
      <c r="A27" s="24">
        <v>41456</v>
      </c>
      <c r="C27" s="28">
        <v>16.38</v>
      </c>
      <c r="D27" s="28">
        <v>21.48</v>
      </c>
      <c r="K27" s="27"/>
    </row>
    <row r="28" spans="1:11">
      <c r="A28" s="24">
        <v>41487</v>
      </c>
      <c r="C28" s="28">
        <v>16.440000000000001</v>
      </c>
      <c r="D28" s="28">
        <v>22.22</v>
      </c>
      <c r="K28" s="27"/>
    </row>
    <row r="29" spans="1:11">
      <c r="A29" s="24">
        <v>41518</v>
      </c>
      <c r="C29" s="28">
        <v>17.329999999999998</v>
      </c>
      <c r="D29" s="28">
        <v>21.96</v>
      </c>
      <c r="K29" s="27"/>
    </row>
    <row r="30" spans="1:11">
      <c r="A30" s="24">
        <v>41548</v>
      </c>
      <c r="C30" s="28">
        <v>18.809999999999999</v>
      </c>
      <c r="D30" s="28">
        <v>22.68</v>
      </c>
      <c r="K30" s="27"/>
    </row>
    <row r="31" spans="1:11">
      <c r="A31" s="24">
        <v>41579</v>
      </c>
      <c r="C31" s="28">
        <v>17.579999999999998</v>
      </c>
      <c r="D31" s="28">
        <v>21.4</v>
      </c>
      <c r="K31" s="27"/>
    </row>
    <row r="32" spans="1:11">
      <c r="A32" s="24">
        <v>41609</v>
      </c>
      <c r="C32" s="28">
        <v>16.41</v>
      </c>
      <c r="D32" s="28">
        <v>20.21</v>
      </c>
      <c r="K32" s="27"/>
    </row>
    <row r="33" spans="1:11">
      <c r="A33" s="24">
        <v>41640</v>
      </c>
      <c r="C33" s="28">
        <v>15.42</v>
      </c>
      <c r="D33" s="28">
        <v>19.04</v>
      </c>
      <c r="K33" s="27"/>
    </row>
    <row r="34" spans="1:11">
      <c r="A34" s="24">
        <v>41671</v>
      </c>
      <c r="C34" s="28">
        <v>16.28</v>
      </c>
      <c r="D34" s="28">
        <v>20.55951192960174</v>
      </c>
      <c r="K34" s="27"/>
    </row>
    <row r="35" spans="1:11">
      <c r="A35" s="24">
        <v>41699</v>
      </c>
      <c r="C35" s="28">
        <v>17.579999999999998</v>
      </c>
      <c r="D35" s="28">
        <v>21.17</v>
      </c>
      <c r="K35" s="27"/>
    </row>
    <row r="36" spans="1:11">
      <c r="A36" s="24">
        <v>41730</v>
      </c>
      <c r="C36" s="28">
        <v>17.010000000000002</v>
      </c>
      <c r="D36" s="28">
        <v>21.39</v>
      </c>
      <c r="K36" s="27"/>
    </row>
    <row r="37" spans="1:11">
      <c r="A37" s="24">
        <v>41760</v>
      </c>
      <c r="C37" s="28">
        <v>17.5</v>
      </c>
      <c r="D37" s="28">
        <v>21.55</v>
      </c>
      <c r="K37" s="27"/>
    </row>
    <row r="38" spans="1:11">
      <c r="A38" s="24">
        <v>41791</v>
      </c>
      <c r="C38" s="28">
        <v>17.22</v>
      </c>
      <c r="D38" s="28">
        <v>21.44</v>
      </c>
      <c r="K38" s="27"/>
    </row>
    <row r="39" spans="1:11">
      <c r="A39" s="24">
        <v>41821</v>
      </c>
      <c r="C39" s="28">
        <v>17.18</v>
      </c>
      <c r="D39" s="28">
        <v>20.66</v>
      </c>
      <c r="K39" s="27"/>
    </row>
    <row r="40" spans="1:11">
      <c r="A40" s="24">
        <v>41852</v>
      </c>
      <c r="C40" s="28">
        <v>15.89</v>
      </c>
      <c r="D40" s="28">
        <v>19.5</v>
      </c>
      <c r="K40" s="27"/>
    </row>
    <row r="41" spans="1:11">
      <c r="A41" s="24">
        <v>41883</v>
      </c>
      <c r="C41" s="28">
        <v>14.6</v>
      </c>
      <c r="D41" s="28">
        <v>19.2</v>
      </c>
      <c r="K41" s="27"/>
    </row>
    <row r="42" spans="1:11">
      <c r="A42" s="24">
        <v>41913</v>
      </c>
      <c r="C42" s="28">
        <v>16.48</v>
      </c>
      <c r="D42" s="28">
        <v>19.32</v>
      </c>
      <c r="K42" s="27"/>
    </row>
    <row r="43" spans="1:11">
      <c r="A43" s="24">
        <v>41944</v>
      </c>
      <c r="C43" s="28">
        <v>15.89</v>
      </c>
      <c r="D43" s="28">
        <v>18.910006350358341</v>
      </c>
      <c r="K43" s="27"/>
    </row>
    <row r="44" spans="1:11">
      <c r="A44" s="24">
        <v>41974</v>
      </c>
      <c r="C44" s="28">
        <v>14.992272727272727</v>
      </c>
      <c r="D44" s="28">
        <v>17.814404592051332</v>
      </c>
      <c r="K44" s="27"/>
    </row>
    <row r="45" spans="1:11">
      <c r="A45" s="24">
        <v>42005</v>
      </c>
      <c r="C45" s="28">
        <v>15.06</v>
      </c>
      <c r="D45" s="28">
        <v>17.850000000000001</v>
      </c>
      <c r="K45" s="27"/>
    </row>
    <row r="46" spans="1:11">
      <c r="A46" s="24">
        <v>42036</v>
      </c>
      <c r="C46" s="28">
        <v>14.52</v>
      </c>
      <c r="D46" s="28">
        <v>17.440000000000001</v>
      </c>
      <c r="K46" s="27"/>
    </row>
    <row r="47" spans="1:11">
      <c r="A47" s="24">
        <v>42064</v>
      </c>
      <c r="C47" s="28">
        <v>12.84</v>
      </c>
      <c r="D47" s="28">
        <v>16.63</v>
      </c>
      <c r="K47" s="27"/>
    </row>
    <row r="48" spans="1:11">
      <c r="A48" s="24">
        <v>42095</v>
      </c>
      <c r="C48" s="28">
        <v>12.93</v>
      </c>
      <c r="D48" s="28">
        <v>16.600000000000001</v>
      </c>
      <c r="K48" s="27"/>
    </row>
    <row r="49" spans="1:11">
      <c r="A49" s="24">
        <v>42125</v>
      </c>
      <c r="C49" s="28">
        <v>12.7</v>
      </c>
      <c r="D49" s="28">
        <v>16.57</v>
      </c>
      <c r="K49" s="27"/>
    </row>
    <row r="50" spans="1:11">
      <c r="A50" s="24">
        <v>42156</v>
      </c>
      <c r="C50" s="28">
        <v>11.75</v>
      </c>
      <c r="D50" s="28">
        <v>16</v>
      </c>
      <c r="K50" s="27"/>
    </row>
    <row r="51" spans="1:11">
      <c r="A51" s="24">
        <v>42186</v>
      </c>
      <c r="C51" s="28">
        <v>11.88</v>
      </c>
      <c r="D51" s="28">
        <v>16.23</v>
      </c>
      <c r="K51" s="27"/>
    </row>
    <row r="52" spans="1:11">
      <c r="A52" s="24">
        <v>42217</v>
      </c>
      <c r="C52" s="28">
        <v>10.67</v>
      </c>
      <c r="D52" s="28">
        <v>15.57</v>
      </c>
      <c r="K52" s="27"/>
    </row>
    <row r="53" spans="1:11">
      <c r="A53" s="24">
        <v>42248</v>
      </c>
      <c r="C53" s="28">
        <v>11.32</v>
      </c>
      <c r="D53" s="28">
        <v>15.93</v>
      </c>
      <c r="K53" s="27"/>
    </row>
    <row r="54" spans="1:11">
      <c r="A54" s="24">
        <v>42278</v>
      </c>
      <c r="C54" s="28">
        <v>14.14</v>
      </c>
      <c r="D54" s="28">
        <v>17.59</v>
      </c>
      <c r="K54" s="27"/>
    </row>
    <row r="55" spans="1:11">
      <c r="A55" s="24">
        <v>42309</v>
      </c>
      <c r="C55" s="28">
        <v>14.89</v>
      </c>
      <c r="D55" s="28">
        <v>18.25</v>
      </c>
      <c r="K55" s="27"/>
    </row>
    <row r="56" spans="1:11">
      <c r="A56" s="24">
        <v>42339</v>
      </c>
      <c r="C56" s="28">
        <v>15</v>
      </c>
      <c r="D56" s="28">
        <v>18.62</v>
      </c>
      <c r="K56" s="27"/>
    </row>
    <row r="57" spans="1:11">
      <c r="A57" s="24">
        <v>42370</v>
      </c>
      <c r="C57" s="28">
        <v>14.29</v>
      </c>
      <c r="D57" s="28">
        <v>19.05</v>
      </c>
      <c r="K57" s="27"/>
    </row>
    <row r="58" spans="1:11">
      <c r="A58" s="24">
        <v>42401</v>
      </c>
      <c r="C58" s="28">
        <v>13.31</v>
      </c>
      <c r="D58" s="28">
        <v>17.54</v>
      </c>
      <c r="K58" s="27"/>
    </row>
    <row r="59" spans="1:11">
      <c r="A59" s="24">
        <v>42430</v>
      </c>
      <c r="C59" s="28">
        <v>15.43</v>
      </c>
      <c r="D59" s="28">
        <v>19.940000000000001</v>
      </c>
      <c r="K59" s="27"/>
    </row>
    <row r="60" spans="1:11">
      <c r="A60" s="24">
        <v>42461</v>
      </c>
      <c r="C60" s="28">
        <v>15</v>
      </c>
      <c r="D60" s="28">
        <v>19.96</v>
      </c>
      <c r="K60" s="27"/>
    </row>
    <row r="61" spans="1:11">
      <c r="A61" s="24">
        <v>42491</v>
      </c>
      <c r="C61" s="28">
        <v>16.68</v>
      </c>
      <c r="D61" s="28">
        <v>21.55</v>
      </c>
      <c r="K61" s="27"/>
    </row>
    <row r="62" spans="1:11">
      <c r="A62" s="24">
        <v>42522</v>
      </c>
      <c r="C62" s="28">
        <v>19.34</v>
      </c>
      <c r="D62" s="28">
        <v>23.96</v>
      </c>
      <c r="K62" s="27"/>
    </row>
    <row r="63" spans="1:11">
      <c r="A63" s="24">
        <v>42552</v>
      </c>
      <c r="C63" s="28">
        <v>19.690000000000001</v>
      </c>
      <c r="D63" s="28">
        <v>24.56</v>
      </c>
      <c r="K63" s="27"/>
    </row>
    <row r="64" spans="1:11">
      <c r="A64" s="24">
        <v>42583</v>
      </c>
      <c r="C64" s="28">
        <v>20.010000000000002</v>
      </c>
      <c r="D64" s="28">
        <v>24.34</v>
      </c>
      <c r="K64" s="27"/>
    </row>
    <row r="65" spans="1:11">
      <c r="A65" s="24">
        <v>42614</v>
      </c>
      <c r="C65" s="28">
        <v>21.3</v>
      </c>
      <c r="D65" s="28">
        <v>25.92</v>
      </c>
      <c r="K65" s="27"/>
    </row>
    <row r="66" spans="1:11">
      <c r="A66" s="24">
        <v>42644</v>
      </c>
      <c r="C66" s="28">
        <v>22.92</v>
      </c>
      <c r="D66" s="28">
        <v>26.99</v>
      </c>
      <c r="K66" s="27"/>
    </row>
    <row r="67" spans="1:11">
      <c r="A67" s="24">
        <v>42675</v>
      </c>
      <c r="C67" s="28">
        <v>20.81</v>
      </c>
      <c r="D67" s="28">
        <v>24.93</v>
      </c>
      <c r="K67" s="27"/>
    </row>
    <row r="68" spans="1:11">
      <c r="A68" s="24">
        <v>42705</v>
      </c>
      <c r="C68" s="28">
        <v>18.829999999999998</v>
      </c>
      <c r="D68" s="28">
        <v>22.87</v>
      </c>
      <c r="K68" s="27"/>
    </row>
    <row r="69" spans="1:11">
      <c r="A69" s="24">
        <v>42736</v>
      </c>
      <c r="C69" s="28">
        <v>20.54</v>
      </c>
      <c r="D69" s="28">
        <v>24.41</v>
      </c>
      <c r="K69" s="27"/>
    </row>
    <row r="70" spans="1:11">
      <c r="A70" s="24">
        <v>42767</v>
      </c>
      <c r="C70" s="28">
        <v>20.399999999999999</v>
      </c>
      <c r="D70" s="28">
        <v>24.87</v>
      </c>
      <c r="K70" s="27"/>
    </row>
    <row r="71" spans="1:11">
      <c r="A71" s="24">
        <v>42795</v>
      </c>
      <c r="C71" s="28">
        <v>18.059999999999999</v>
      </c>
      <c r="D71" s="28">
        <v>23.05</v>
      </c>
      <c r="K71" s="27"/>
    </row>
    <row r="72" spans="1:11">
      <c r="A72" s="24">
        <v>42826</v>
      </c>
      <c r="C72" s="28">
        <v>16.32</v>
      </c>
      <c r="D72" s="28">
        <v>21.18</v>
      </c>
      <c r="K72" s="27"/>
    </row>
    <row r="73" spans="1:11">
      <c r="A73" s="24">
        <v>42856</v>
      </c>
      <c r="C73" s="28">
        <v>15.66</v>
      </c>
      <c r="D73" s="28">
        <v>20.170000000000002</v>
      </c>
      <c r="K73" s="27"/>
    </row>
    <row r="74" spans="1:11">
      <c r="A74" s="24">
        <v>42887</v>
      </c>
      <c r="C74" s="28">
        <v>13.53</v>
      </c>
      <c r="D74" s="28">
        <v>18.329999999999998</v>
      </c>
      <c r="K74" s="27"/>
    </row>
    <row r="75" spans="1:11">
      <c r="A75" s="24">
        <v>42917</v>
      </c>
      <c r="C75" s="28">
        <v>14.11</v>
      </c>
      <c r="D75" s="28">
        <v>17.739999999999998</v>
      </c>
      <c r="K75" s="27"/>
    </row>
    <row r="76" spans="1:11">
      <c r="A76" s="24">
        <v>42948</v>
      </c>
      <c r="C76" s="28">
        <v>13.8</v>
      </c>
      <c r="D76" s="28">
        <v>17.149999999999999</v>
      </c>
      <c r="K76" s="27"/>
    </row>
    <row r="77" spans="1:11">
      <c r="A77" s="24">
        <v>42979</v>
      </c>
      <c r="C77" s="28">
        <v>13.92</v>
      </c>
      <c r="D77" s="28">
        <v>16.82</v>
      </c>
      <c r="K77" s="27"/>
    </row>
    <row r="78" spans="1:11">
      <c r="A78" s="24">
        <v>43009</v>
      </c>
      <c r="C78" s="28">
        <v>14.23</v>
      </c>
      <c r="D78" s="28">
        <v>16.95</v>
      </c>
      <c r="K78" s="27"/>
    </row>
    <row r="79" spans="1:11">
      <c r="A79" s="24">
        <v>43040</v>
      </c>
      <c r="C79" s="28">
        <v>14.66</v>
      </c>
      <c r="D79" s="28">
        <v>17.64</v>
      </c>
      <c r="K79" s="27"/>
    </row>
    <row r="80" spans="1:11">
      <c r="A80" s="24">
        <v>43070</v>
      </c>
      <c r="C80" s="28">
        <v>14.43</v>
      </c>
      <c r="D80" s="28">
        <v>17.11</v>
      </c>
      <c r="K80" s="27"/>
    </row>
    <row r="81" spans="1:11">
      <c r="A81" s="24">
        <v>43101</v>
      </c>
      <c r="C81" s="28">
        <v>13.99</v>
      </c>
      <c r="D81" s="28">
        <v>16.82</v>
      </c>
      <c r="K81" s="27"/>
    </row>
    <row r="82" spans="1:11">
      <c r="A82" s="24">
        <v>43132</v>
      </c>
      <c r="C82" s="28">
        <v>13.56</v>
      </c>
      <c r="D82" s="28">
        <v>16.32</v>
      </c>
      <c r="K82" s="27"/>
    </row>
    <row r="83" spans="1:11">
      <c r="A83" s="24">
        <v>43160</v>
      </c>
      <c r="C83" s="28">
        <v>12.83</v>
      </c>
      <c r="D83" s="28">
        <v>15.94</v>
      </c>
      <c r="K83" s="27"/>
    </row>
    <row r="84" spans="1:11">
      <c r="A84" s="24">
        <v>43191</v>
      </c>
      <c r="C84" s="28">
        <v>11.82</v>
      </c>
      <c r="D84" s="28">
        <v>15.24</v>
      </c>
      <c r="K84" s="27"/>
    </row>
    <row r="85" spans="1:11">
      <c r="A85" s="24">
        <v>43221</v>
      </c>
      <c r="C85" s="28">
        <v>11.85</v>
      </c>
      <c r="D85" s="28">
        <v>15.13</v>
      </c>
      <c r="K85" s="27"/>
    </row>
    <row r="86" spans="1:11">
      <c r="A86" s="24">
        <v>43252</v>
      </c>
      <c r="C86" s="28">
        <v>12.06</v>
      </c>
      <c r="D86" s="28">
        <v>15.67</v>
      </c>
      <c r="K86" s="27"/>
    </row>
    <row r="87" spans="1:11">
      <c r="A87" s="24">
        <v>43282</v>
      </c>
      <c r="C87" s="28">
        <v>11.17</v>
      </c>
      <c r="D87" s="28">
        <v>14.817159163072255</v>
      </c>
      <c r="K87" s="27"/>
    </row>
    <row r="88" spans="1:11">
      <c r="A88" s="24">
        <v>43313</v>
      </c>
      <c r="C88" s="28">
        <v>10.46</v>
      </c>
      <c r="D88" s="28">
        <v>14.29</v>
      </c>
      <c r="K88" s="27"/>
    </row>
    <row r="89" spans="1:11">
      <c r="A89" s="24">
        <v>43344</v>
      </c>
      <c r="C89" s="28">
        <v>10.78</v>
      </c>
      <c r="D89" s="28">
        <v>14.94</v>
      </c>
      <c r="K89" s="27"/>
    </row>
    <row r="90" spans="1:11">
      <c r="A90" s="24">
        <v>43374</v>
      </c>
      <c r="C90" s="28">
        <v>13.18</v>
      </c>
      <c r="D90" s="28">
        <v>16.420000000000002</v>
      </c>
      <c r="K90" s="27"/>
    </row>
    <row r="91" spans="1:11">
      <c r="A91" s="24">
        <v>43405</v>
      </c>
      <c r="C91" s="28">
        <v>12.78</v>
      </c>
      <c r="D91" s="28">
        <v>15.68</v>
      </c>
      <c r="K91" s="27"/>
    </row>
    <row r="92" spans="1:11">
      <c r="A92" s="24">
        <v>43435</v>
      </c>
      <c r="C92" s="28">
        <v>12.55</v>
      </c>
      <c r="D92" s="28">
        <v>15.47</v>
      </c>
      <c r="K92" s="27"/>
    </row>
    <row r="93" spans="1:11">
      <c r="A93" s="24">
        <v>43466</v>
      </c>
      <c r="C93" s="28">
        <v>12.7</v>
      </c>
      <c r="D93" s="28">
        <v>15.62</v>
      </c>
      <c r="K93" s="27"/>
    </row>
    <row r="94" spans="1:11">
      <c r="A94" s="24">
        <v>43497</v>
      </c>
      <c r="C94" s="28">
        <v>12.94</v>
      </c>
      <c r="D94" s="28">
        <v>15.89</v>
      </c>
      <c r="K94" s="27"/>
    </row>
    <row r="95" spans="1:11">
      <c r="A95" s="24">
        <v>43525</v>
      </c>
      <c r="C95" s="28">
        <v>12.47</v>
      </c>
      <c r="D95" s="28">
        <v>15.3</v>
      </c>
      <c r="K95" s="27"/>
    </row>
    <row r="96" spans="1:11">
      <c r="A96" s="24">
        <v>43556</v>
      </c>
      <c r="C96" s="28">
        <v>12.55</v>
      </c>
      <c r="D96" s="28">
        <v>15.31</v>
      </c>
      <c r="K96" s="27"/>
    </row>
    <row r="97" spans="1:11">
      <c r="A97" s="24">
        <v>43586</v>
      </c>
      <c r="C97" s="28">
        <v>11.82</v>
      </c>
      <c r="D97" s="28">
        <v>14.78</v>
      </c>
      <c r="K97" s="27"/>
    </row>
    <row r="98" spans="1:11">
      <c r="A98" s="24">
        <v>43617</v>
      </c>
      <c r="C98" s="28">
        <v>12.44</v>
      </c>
      <c r="D98" s="28">
        <v>15.04</v>
      </c>
      <c r="K98" s="27"/>
    </row>
    <row r="99" spans="1:11">
      <c r="A99" s="24">
        <v>43647</v>
      </c>
      <c r="C99" s="28">
        <v>12.15</v>
      </c>
      <c r="D99" s="28">
        <v>14.6</v>
      </c>
      <c r="K99" s="27"/>
    </row>
    <row r="100" spans="1:11">
      <c r="A100" s="24">
        <v>43678</v>
      </c>
      <c r="C100" s="28">
        <v>11.56</v>
      </c>
      <c r="D100" s="28">
        <v>14.18</v>
      </c>
      <c r="K100" s="27"/>
    </row>
    <row r="101" spans="1:11">
      <c r="A101" s="24">
        <v>43709</v>
      </c>
      <c r="C101" s="28">
        <v>11.16</v>
      </c>
      <c r="D101" s="28">
        <v>14.56</v>
      </c>
      <c r="K101" s="27"/>
    </row>
    <row r="102" spans="1:11">
      <c r="A102" s="24">
        <v>43739</v>
      </c>
      <c r="C102" s="28">
        <v>12.46</v>
      </c>
      <c r="D102" s="28">
        <v>15.43</v>
      </c>
      <c r="K102" s="27"/>
    </row>
    <row r="103" spans="1:11">
      <c r="A103" s="24">
        <v>43770</v>
      </c>
      <c r="C103" s="28">
        <v>12.69</v>
      </c>
      <c r="D103" s="28">
        <v>15.38</v>
      </c>
      <c r="K103" s="27"/>
    </row>
    <row r="104" spans="1:11">
      <c r="A104" s="24">
        <v>43800</v>
      </c>
      <c r="C104" s="28">
        <v>13.34</v>
      </c>
      <c r="D104" s="28">
        <v>16.04</v>
      </c>
      <c r="K104" s="27"/>
    </row>
    <row r="105" spans="1:11">
      <c r="A105" s="24">
        <v>43831</v>
      </c>
      <c r="C105" s="28">
        <v>14.18</v>
      </c>
      <c r="D105" s="28">
        <v>17.62</v>
      </c>
      <c r="K105" s="27"/>
    </row>
    <row r="106" spans="1:11">
      <c r="A106" s="24">
        <v>43862</v>
      </c>
      <c r="C106" s="28">
        <v>15.07</v>
      </c>
      <c r="D106" s="28">
        <v>18.75</v>
      </c>
      <c r="K106" s="27"/>
    </row>
    <row r="107" spans="1:11">
      <c r="A107" s="24">
        <v>43891</v>
      </c>
      <c r="C107" s="28">
        <v>11.81</v>
      </c>
      <c r="D107" s="28">
        <v>16.149999999999999</v>
      </c>
      <c r="K107" s="27"/>
    </row>
    <row r="108" spans="1:11">
      <c r="A108" s="24">
        <v>43922</v>
      </c>
      <c r="C108" s="28">
        <v>10.07</v>
      </c>
      <c r="D108" s="28">
        <v>14.79</v>
      </c>
      <c r="K108" s="27"/>
    </row>
    <row r="109" spans="1:11">
      <c r="A109" s="24">
        <v>43952</v>
      </c>
      <c r="C109" s="28">
        <v>10.65</v>
      </c>
      <c r="D109" s="28">
        <v>16.190000000000001</v>
      </c>
      <c r="K109" s="27"/>
    </row>
    <row r="110" spans="1:11">
      <c r="A110" s="24">
        <v>43983</v>
      </c>
      <c r="C110" s="28">
        <v>11.83</v>
      </c>
      <c r="D110" s="28">
        <v>16.97</v>
      </c>
      <c r="K110" s="27"/>
    </row>
    <row r="111" spans="1:11">
      <c r="A111" s="24">
        <v>44013</v>
      </c>
      <c r="C111" s="28">
        <v>11.92</v>
      </c>
      <c r="D111" s="28">
        <v>16.09</v>
      </c>
      <c r="K111" s="27"/>
    </row>
    <row r="112" spans="1:11">
      <c r="A112" s="24">
        <v>44044</v>
      </c>
      <c r="C112" s="28">
        <v>12.814285714285718</v>
      </c>
      <c r="D112" s="28">
        <v>16.846593486346727</v>
      </c>
      <c r="K112" s="27"/>
    </row>
    <row r="113" spans="1:11">
      <c r="A113" s="24">
        <v>44075</v>
      </c>
      <c r="C113" s="28">
        <v>12.42</v>
      </c>
      <c r="D113" s="28">
        <v>16.48</v>
      </c>
      <c r="K113" s="27"/>
    </row>
    <row r="114" spans="1:11">
      <c r="A114" s="24">
        <v>44105</v>
      </c>
      <c r="C114" s="28">
        <v>14.29</v>
      </c>
      <c r="D114" s="28">
        <v>17.63</v>
      </c>
      <c r="K114" s="27"/>
    </row>
    <row r="115" spans="1:11">
      <c r="A115" s="24">
        <v>44136</v>
      </c>
      <c r="C115" s="28">
        <v>14.93</v>
      </c>
      <c r="D115" s="28">
        <v>18.399999999999999</v>
      </c>
      <c r="K115" s="27"/>
    </row>
    <row r="116" spans="1:11">
      <c r="A116" s="24">
        <v>44166</v>
      </c>
      <c r="C116" s="28">
        <v>14.67</v>
      </c>
      <c r="D116" s="28">
        <v>18.27</v>
      </c>
      <c r="K116" s="27"/>
    </row>
    <row r="117" spans="1:11">
      <c r="A117" s="24">
        <v>44197</v>
      </c>
      <c r="C117" s="6">
        <v>15.94</v>
      </c>
      <c r="D117" s="6">
        <v>20.239999999999998</v>
      </c>
      <c r="K117" s="27"/>
    </row>
    <row r="118" spans="1:11">
      <c r="A118" s="24">
        <v>44228</v>
      </c>
      <c r="C118" s="6">
        <v>16.97</v>
      </c>
      <c r="D118" s="6">
        <v>20.87</v>
      </c>
      <c r="K118" s="27"/>
    </row>
    <row r="119" spans="1:11">
      <c r="A119" s="24">
        <v>44256</v>
      </c>
      <c r="C119" s="6">
        <v>15.81</v>
      </c>
      <c r="D119" s="6">
        <v>20.48</v>
      </c>
      <c r="K119" s="27"/>
    </row>
    <row r="120" spans="1:11">
      <c r="A120" s="24">
        <v>44287</v>
      </c>
      <c r="C120" s="6">
        <v>16.170000000000002</v>
      </c>
      <c r="D120" s="6">
        <v>20.27</v>
      </c>
      <c r="K120" s="27"/>
    </row>
    <row r="121" spans="1:11">
      <c r="A121" s="24">
        <v>44317</v>
      </c>
      <c r="C121" s="6">
        <v>17.2</v>
      </c>
      <c r="D121" s="6">
        <v>20.76</v>
      </c>
      <c r="K121" s="27"/>
    </row>
    <row r="122" spans="1:11">
      <c r="A122" s="24">
        <v>44348</v>
      </c>
      <c r="C122" s="6">
        <v>17.21</v>
      </c>
      <c r="D122" s="6">
        <v>20.12</v>
      </c>
      <c r="K122" s="27"/>
    </row>
    <row r="123" spans="1:11">
      <c r="A123" s="24">
        <v>44378</v>
      </c>
      <c r="C123" s="6">
        <v>17.73</v>
      </c>
      <c r="D123" s="77">
        <v>20.7</v>
      </c>
      <c r="K123" s="27"/>
    </row>
    <row r="124" spans="1:11">
      <c r="A124" s="24">
        <v>44409</v>
      </c>
      <c r="C124" s="6">
        <v>19.38</v>
      </c>
      <c r="D124" s="6">
        <v>21.59</v>
      </c>
      <c r="K124" s="27"/>
    </row>
    <row r="125" spans="1:11">
      <c r="A125" s="24">
        <v>44440</v>
      </c>
      <c r="C125" s="6">
        <v>19.28</v>
      </c>
      <c r="D125" s="6">
        <v>22.89</v>
      </c>
      <c r="K125" s="27"/>
    </row>
    <row r="126" spans="1:11">
      <c r="A126" s="24">
        <v>44470</v>
      </c>
      <c r="C126" s="6">
        <v>19.62</v>
      </c>
      <c r="D126" s="6">
        <v>23.15</v>
      </c>
      <c r="K126" s="27"/>
    </row>
    <row r="127" spans="1:11">
      <c r="A127" s="24">
        <v>44501</v>
      </c>
      <c r="C127" s="6">
        <v>19.75</v>
      </c>
      <c r="D127" s="6">
        <v>23.05</v>
      </c>
      <c r="K127" s="27"/>
    </row>
    <row r="128" spans="1:11">
      <c r="A128" s="24">
        <v>44531</v>
      </c>
      <c r="C128" s="6">
        <v>19.170000000000002</v>
      </c>
      <c r="D128" s="6">
        <v>22.67</v>
      </c>
      <c r="E128" s="112"/>
      <c r="F128" s="112"/>
      <c r="K128" s="27"/>
    </row>
    <row r="129" spans="1:11">
      <c r="A129" s="24">
        <v>44562</v>
      </c>
      <c r="C129" s="77">
        <v>18.461000000000002</v>
      </c>
      <c r="D129" s="77">
        <v>22.601832531978594</v>
      </c>
      <c r="K129" s="27"/>
    </row>
    <row r="130" spans="1:11">
      <c r="A130" s="24">
        <v>44593</v>
      </c>
      <c r="C130" s="77">
        <v>18.20315789473684</v>
      </c>
      <c r="D130" s="77">
        <v>22.126462850403701</v>
      </c>
      <c r="K130" s="27"/>
    </row>
    <row r="131" spans="1:11">
      <c r="A131" s="24">
        <v>44621</v>
      </c>
      <c r="C131" s="77">
        <v>19.107826086956518</v>
      </c>
      <c r="D131" s="77">
        <v>24.261129890466183</v>
      </c>
      <c r="K131" s="27"/>
    </row>
    <row r="132" spans="1:11">
      <c r="A132" s="24">
        <v>44652</v>
      </c>
      <c r="C132" s="77">
        <v>19.68</v>
      </c>
      <c r="D132" s="77">
        <v>24.33</v>
      </c>
      <c r="K132" s="27"/>
    </row>
    <row r="133" spans="1:11">
      <c r="A133" s="24">
        <v>44682</v>
      </c>
      <c r="C133" s="77">
        <v>19.265238095238097</v>
      </c>
      <c r="D133" s="77">
        <v>24.669846165809151</v>
      </c>
      <c r="K133" s="27"/>
    </row>
    <row r="134" spans="1:11">
      <c r="A134" s="24">
        <v>44713</v>
      </c>
      <c r="C134" s="77">
        <v>18.803333333333335</v>
      </c>
      <c r="D134" s="77">
        <v>25.480359248843332</v>
      </c>
      <c r="K134" s="27"/>
    </row>
    <row r="135" spans="1:11">
      <c r="A135" s="24">
        <v>44743</v>
      </c>
      <c r="C135" s="77">
        <v>18.3535</v>
      </c>
      <c r="D135" s="77">
        <v>24.234393022381788</v>
      </c>
      <c r="K135" s="27"/>
    </row>
    <row r="136" spans="1:11">
      <c r="A136" s="24">
        <v>44774</v>
      </c>
      <c r="C136" s="77">
        <v>18.062608695652173</v>
      </c>
      <c r="D136" s="77">
        <v>24.776706555714082</v>
      </c>
      <c r="K136" s="27"/>
    </row>
    <row r="137" spans="1:11">
      <c r="A137" s="24">
        <v>44805</v>
      </c>
      <c r="C137" s="77">
        <v>18.187619047619052</v>
      </c>
      <c r="D137" s="77">
        <v>24.204585217920968</v>
      </c>
      <c r="K137" s="27"/>
    </row>
    <row r="138" spans="1:11">
      <c r="A138" s="24">
        <v>44835</v>
      </c>
      <c r="C138" s="77">
        <v>18.300952380952385</v>
      </c>
      <c r="D138" s="77">
        <v>24.438727681946411</v>
      </c>
      <c r="K138" s="27"/>
    </row>
    <row r="139" spans="1:11">
      <c r="A139" s="24">
        <v>44866</v>
      </c>
      <c r="C139" s="77">
        <v>19.399999999999999</v>
      </c>
      <c r="D139" s="77">
        <v>24</v>
      </c>
      <c r="E139" s="91"/>
      <c r="F139" s="91"/>
      <c r="K139" s="27"/>
    </row>
    <row r="140" spans="1:11">
      <c r="A140" s="24">
        <v>44896</v>
      </c>
      <c r="C140" s="77">
        <v>20.021428571428572</v>
      </c>
      <c r="D140" s="77">
        <v>24.911548580241316</v>
      </c>
    </row>
    <row r="142" spans="1:11">
      <c r="C142" s="9"/>
      <c r="D142" s="9"/>
    </row>
    <row r="143" spans="1:11">
      <c r="C143" s="12"/>
      <c r="D143" s="12"/>
    </row>
    <row r="144" spans="1:11">
      <c r="C144" s="14"/>
      <c r="D144" s="14"/>
    </row>
  </sheetData>
  <hyperlinks>
    <hyperlink ref="A1" location="Índice!A1" display="Voltar" xr:uid="{00000000-0004-0000-0D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5">
    <tabColor rgb="FF00B0F0"/>
  </sheetPr>
  <dimension ref="A1:DZ2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E21" sqref="E21:E23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1.5546875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/>
      <c r="I2" s="7"/>
      <c r="J2" s="7" t="str">
        <f>Título_ACBio</f>
        <v>Análise de Conjuntura - Ano 2022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Índice!Q58</f>
        <v>Gráfico 14 - Mix de produção (açúcar x etanol)</v>
      </c>
    </row>
    <row r="7" spans="1:130" ht="15" customHeight="1">
      <c r="A7" s="4" t="s">
        <v>6</v>
      </c>
      <c r="C7" s="4" t="s">
        <v>61</v>
      </c>
      <c r="D7" s="4" t="s">
        <v>43</v>
      </c>
      <c r="E7" s="4" t="s">
        <v>44</v>
      </c>
    </row>
    <row r="8" spans="1:130">
      <c r="B8" s="4"/>
      <c r="C8" s="32" t="s">
        <v>62</v>
      </c>
      <c r="D8" s="32"/>
      <c r="E8" s="32"/>
    </row>
    <row r="9" spans="1:130">
      <c r="A9" s="90" t="s">
        <v>10</v>
      </c>
      <c r="B9" s="6"/>
      <c r="C9" s="12">
        <v>49.739612651182512</v>
      </c>
      <c r="D9" s="12">
        <v>21.473401619280999</v>
      </c>
      <c r="E9" s="12">
        <v>28.786985729536507</v>
      </c>
      <c r="R9" s="112"/>
    </row>
    <row r="10" spans="1:130">
      <c r="A10" s="90" t="s">
        <v>11</v>
      </c>
      <c r="B10" s="6"/>
      <c r="C10" s="12">
        <v>45.220154165180944</v>
      </c>
      <c r="D10" s="12">
        <v>23.616025195627337</v>
      </c>
      <c r="E10" s="12">
        <v>31.163820639191702</v>
      </c>
    </row>
    <row r="11" spans="1:130">
      <c r="A11" s="90" t="s">
        <v>12</v>
      </c>
      <c r="B11" s="6"/>
      <c r="C11" s="12">
        <v>43.128621828166878</v>
      </c>
      <c r="D11" s="12">
        <v>23.859570119429645</v>
      </c>
      <c r="E11" s="12">
        <v>33.011808052403474</v>
      </c>
    </row>
    <row r="12" spans="1:130">
      <c r="A12" s="90" t="s">
        <v>13</v>
      </c>
      <c r="B12" s="6"/>
      <c r="C12" s="12">
        <v>40.42772914127864</v>
      </c>
      <c r="D12" s="12">
        <v>22.519522402886714</v>
      </c>
      <c r="E12" s="12">
        <v>37.059237177579284</v>
      </c>
    </row>
    <row r="13" spans="1:130">
      <c r="A13" s="90" t="s">
        <v>14</v>
      </c>
      <c r="B13" s="6"/>
      <c r="C13" s="12">
        <v>45.906515486358884</v>
      </c>
      <c r="D13" s="12">
        <v>22.095780385025122</v>
      </c>
      <c r="E13" s="12">
        <v>31.99770412861599</v>
      </c>
    </row>
    <row r="14" spans="1:130">
      <c r="A14" s="90" t="s">
        <v>15</v>
      </c>
      <c r="B14" s="6"/>
      <c r="C14" s="12">
        <v>45.9</v>
      </c>
      <c r="D14" s="12">
        <v>22.420435950009253</v>
      </c>
      <c r="E14" s="12">
        <v>31.7</v>
      </c>
    </row>
    <row r="15" spans="1:130">
      <c r="A15" s="90" t="s">
        <v>16</v>
      </c>
      <c r="B15" s="6"/>
      <c r="C15" s="12">
        <v>35.5</v>
      </c>
      <c r="D15" s="12">
        <v>19.2</v>
      </c>
      <c r="E15" s="12">
        <v>45.3</v>
      </c>
    </row>
    <row r="16" spans="1:130">
      <c r="A16" s="90" t="s">
        <v>17</v>
      </c>
      <c r="B16" s="6"/>
      <c r="C16" s="12">
        <v>34.929790546603975</v>
      </c>
      <c r="D16" s="12">
        <v>19.946085950300805</v>
      </c>
      <c r="E16" s="12">
        <v>45.124123503095213</v>
      </c>
    </row>
    <row r="17" spans="1:5">
      <c r="A17" s="90" t="s">
        <v>18</v>
      </c>
      <c r="B17" s="6"/>
      <c r="C17" s="12">
        <v>45.916149742747145</v>
      </c>
      <c r="D17" s="12">
        <v>17.449519536567728</v>
      </c>
      <c r="E17" s="12">
        <v>36.634330720685121</v>
      </c>
    </row>
    <row r="18" spans="1:5">
      <c r="A18" s="6" t="s">
        <v>19</v>
      </c>
      <c r="C18" s="12">
        <v>45.493633652860431</v>
      </c>
      <c r="D18" s="12">
        <v>21.862173055646238</v>
      </c>
      <c r="E18" s="12">
        <v>32.644193291493309</v>
      </c>
    </row>
    <row r="19" spans="1:5">
      <c r="A19" s="6" t="s">
        <v>220</v>
      </c>
      <c r="C19" s="12">
        <v>46.177040820894597</v>
      </c>
      <c r="D19" s="12">
        <v>23.8771195050663</v>
      </c>
      <c r="E19" s="12">
        <v>29.9458396740391</v>
      </c>
    </row>
    <row r="21" spans="1:5">
      <c r="E21" s="131"/>
    </row>
    <row r="22" spans="1:5">
      <c r="E22" s="131"/>
    </row>
    <row r="23" spans="1:5">
      <c r="E23" s="14"/>
    </row>
  </sheetData>
  <hyperlinks>
    <hyperlink ref="A1" location="Índice!A1" display="Voltar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6">
    <tabColor rgb="FF00B0F0"/>
  </sheetPr>
  <dimension ref="A1:DZ3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ColWidth="9.44140625" defaultRowHeight="14.4"/>
  <cols>
    <col min="1" max="1" width="13" style="2" customWidth="1"/>
    <col min="2" max="2" width="8.5546875" style="2" customWidth="1"/>
    <col min="3" max="3" width="21.44140625" style="2" customWidth="1"/>
    <col min="4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C2" s="57"/>
      <c r="D2" s="10"/>
      <c r="E2" s="10"/>
      <c r="F2" s="10"/>
      <c r="G2" s="57"/>
      <c r="H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Índice!Q62</f>
        <v>Gráfico 15 - Licenciamentos de veículos leves</v>
      </c>
      <c r="D5" s="13"/>
      <c r="E5" s="13"/>
    </row>
    <row r="6" spans="1:130">
      <c r="C6" s="21"/>
    </row>
    <row r="7" spans="1:130" ht="15" customHeight="1">
      <c r="A7" s="4" t="s">
        <v>31</v>
      </c>
      <c r="C7" s="4" t="s">
        <v>63</v>
      </c>
    </row>
    <row r="8" spans="1:130">
      <c r="C8" s="26" t="s">
        <v>64</v>
      </c>
    </row>
    <row r="9" spans="1:130">
      <c r="A9" s="6">
        <v>2000</v>
      </c>
      <c r="B9" s="6"/>
      <c r="C9" s="77">
        <v>1.4036439999999999</v>
      </c>
      <c r="D9" s="11"/>
    </row>
    <row r="10" spans="1:130">
      <c r="A10" s="6">
        <v>2001</v>
      </c>
      <c r="B10" s="6"/>
      <c r="C10" s="77">
        <v>1.510805</v>
      </c>
    </row>
    <row r="11" spans="1:130">
      <c r="A11" s="6">
        <v>2002</v>
      </c>
      <c r="B11" s="6"/>
      <c r="C11" s="77">
        <v>1.4042650000000001</v>
      </c>
    </row>
    <row r="12" spans="1:130">
      <c r="A12" s="6">
        <v>2003</v>
      </c>
      <c r="B12" s="6"/>
      <c r="C12" s="77">
        <v>1.29175</v>
      </c>
    </row>
    <row r="13" spans="1:130">
      <c r="A13" s="6">
        <v>2004</v>
      </c>
      <c r="B13" s="6"/>
      <c r="C13" s="77">
        <v>1.5235209999999999</v>
      </c>
    </row>
    <row r="14" spans="1:130">
      <c r="A14" s="6">
        <v>2005</v>
      </c>
      <c r="B14" s="6"/>
      <c r="C14" s="77">
        <v>1.6198399999999999</v>
      </c>
    </row>
    <row r="15" spans="1:130">
      <c r="A15" s="6">
        <v>2006</v>
      </c>
      <c r="B15" s="6"/>
      <c r="C15" s="77">
        <v>1.832284</v>
      </c>
    </row>
    <row r="16" spans="1:130">
      <c r="A16" s="6">
        <v>2007</v>
      </c>
      <c r="B16" s="6"/>
      <c r="C16" s="77">
        <v>2.3412299999999999</v>
      </c>
    </row>
    <row r="17" spans="1:19">
      <c r="A17" s="6">
        <v>2008</v>
      </c>
      <c r="B17" s="6"/>
      <c r="C17" s="77">
        <v>2.671189</v>
      </c>
    </row>
    <row r="18" spans="1:19">
      <c r="A18" s="6">
        <v>2009</v>
      </c>
      <c r="B18" s="6"/>
      <c r="C18" s="77">
        <v>3.008867</v>
      </c>
    </row>
    <row r="19" spans="1:19">
      <c r="A19" s="6">
        <v>2010</v>
      </c>
      <c r="B19" s="6"/>
      <c r="C19" s="77">
        <v>3.3290289999999998</v>
      </c>
      <c r="S19" s="11"/>
    </row>
    <row r="20" spans="1:19">
      <c r="A20" s="6">
        <v>2011</v>
      </c>
      <c r="C20" s="77">
        <v>3.4258310000000001</v>
      </c>
    </row>
    <row r="21" spans="1:19">
      <c r="A21" s="6">
        <v>2012</v>
      </c>
      <c r="C21" s="77">
        <v>3.6341830000000002</v>
      </c>
    </row>
    <row r="22" spans="1:19">
      <c r="A22" s="6">
        <v>2013</v>
      </c>
      <c r="C22" s="77">
        <v>3.579895</v>
      </c>
    </row>
    <row r="23" spans="1:19">
      <c r="A23" s="6">
        <v>2014</v>
      </c>
      <c r="C23" s="77">
        <v>3.3334790000000001</v>
      </c>
    </row>
    <row r="24" spans="1:19">
      <c r="A24" s="6">
        <v>2015</v>
      </c>
      <c r="C24" s="77">
        <v>2.4805329999999999</v>
      </c>
    </row>
    <row r="25" spans="1:19">
      <c r="A25" s="6">
        <v>2016</v>
      </c>
      <c r="C25" s="77">
        <v>1.9886010000000001</v>
      </c>
    </row>
    <row r="26" spans="1:19">
      <c r="A26" s="6">
        <v>2017</v>
      </c>
      <c r="C26" s="77">
        <v>2.175986</v>
      </c>
    </row>
    <row r="27" spans="1:19">
      <c r="A27" s="6">
        <v>2018</v>
      </c>
      <c r="C27" s="77">
        <v>2.4753560000000001</v>
      </c>
    </row>
    <row r="28" spans="1:19">
      <c r="A28" s="6">
        <v>2019</v>
      </c>
      <c r="C28" s="77">
        <v>2.6655829999999998</v>
      </c>
    </row>
    <row r="29" spans="1:19">
      <c r="A29" s="6">
        <v>2020</v>
      </c>
      <c r="C29" s="77">
        <v>1.954828</v>
      </c>
      <c r="G29" s="114"/>
    </row>
    <row r="30" spans="1:19">
      <c r="A30" s="6">
        <v>2021</v>
      </c>
      <c r="C30" s="77">
        <v>1.977096</v>
      </c>
      <c r="F30" s="112"/>
    </row>
    <row r="31" spans="1:19">
      <c r="A31" s="6">
        <v>2022</v>
      </c>
      <c r="C31" s="77">
        <v>1.9604619999999999</v>
      </c>
    </row>
    <row r="34" spans="3:3">
      <c r="C34" s="11"/>
    </row>
  </sheetData>
  <hyperlinks>
    <hyperlink ref="A1" location="Índice!A1" display="Voltar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8070-7B60-4457-BB0A-525E5EACA054}">
  <sheetPr>
    <tabColor rgb="FF00B0F0"/>
  </sheetPr>
  <dimension ref="A1:S29"/>
  <sheetViews>
    <sheetView showGridLines="0" workbookViewId="0">
      <pane xSplit="1" ySplit="2" topLeftCell="B6" activePane="bottomRight" state="frozen"/>
      <selection pane="topRight" activeCell="B1" sqref="B1"/>
      <selection pane="bottomLeft" activeCell="A6" sqref="A6"/>
      <selection pane="bottomRight" activeCell="E24" sqref="E24"/>
    </sheetView>
  </sheetViews>
  <sheetFormatPr defaultRowHeight="14.4"/>
  <cols>
    <col min="1" max="1" width="13" customWidth="1"/>
    <col min="2" max="2" width="8.5546875" customWidth="1"/>
    <col min="3" max="5" width="19" customWidth="1"/>
  </cols>
  <sheetData>
    <row r="1" spans="1:19" ht="15" customHeight="1">
      <c r="A1" s="1" t="s">
        <v>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3.25" customHeight="1">
      <c r="A2" s="56"/>
      <c r="B2" s="56"/>
      <c r="C2" s="57"/>
      <c r="D2" s="10"/>
      <c r="E2" s="10"/>
      <c r="F2" s="10"/>
      <c r="G2" s="57"/>
      <c r="H2" s="7" t="str">
        <f>Título_ACBio</f>
        <v>Análise de Conjuntura - Ano 2022</v>
      </c>
      <c r="I2" s="56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C5" s="37" t="str">
        <f>Índice!AD6</f>
        <v>Gráfico 16 – Demanda do ciclo Otto – Faixa de variação dos últimos 5 anos versus 2022</v>
      </c>
    </row>
    <row r="6" spans="1:19">
      <c r="C6" s="37"/>
    </row>
    <row r="7" spans="1:19">
      <c r="A7" s="134" t="s">
        <v>50</v>
      </c>
      <c r="C7" s="49" t="s">
        <v>332</v>
      </c>
      <c r="D7" s="49"/>
      <c r="E7" s="15">
        <v>2022</v>
      </c>
    </row>
    <row r="8" spans="1:19">
      <c r="C8" s="151" t="s">
        <v>277</v>
      </c>
      <c r="D8" s="154" t="s">
        <v>276</v>
      </c>
      <c r="E8" s="152"/>
    </row>
    <row r="9" spans="1:19">
      <c r="C9" s="32" t="s">
        <v>49</v>
      </c>
      <c r="D9" s="32"/>
      <c r="E9" s="32"/>
    </row>
    <row r="10" spans="1:19">
      <c r="A10" s="103" t="s">
        <v>134</v>
      </c>
      <c r="C10" s="9">
        <v>4.7796701958227334</v>
      </c>
      <c r="D10" s="170">
        <v>4.1079549979229366</v>
      </c>
      <c r="E10" s="153">
        <v>4.1079549979229366</v>
      </c>
    </row>
    <row r="11" spans="1:19">
      <c r="A11" s="103" t="s">
        <v>135</v>
      </c>
      <c r="C11" s="9">
        <v>4.3088352300730346</v>
      </c>
      <c r="D11" s="170">
        <v>3.9239788813888823</v>
      </c>
      <c r="E11" s="153">
        <v>4.1865525673029094</v>
      </c>
    </row>
    <row r="12" spans="1:19">
      <c r="A12" s="103" t="s">
        <v>136</v>
      </c>
      <c r="C12" s="9">
        <v>4.8012932066013949</v>
      </c>
      <c r="D12" s="170">
        <v>3.7204369554791654</v>
      </c>
      <c r="E12" s="153">
        <v>4.4584775208855492</v>
      </c>
    </row>
    <row r="13" spans="1:19">
      <c r="A13" s="103" t="s">
        <v>137</v>
      </c>
      <c r="C13" s="9">
        <v>4.4945209843010456</v>
      </c>
      <c r="D13" s="170">
        <v>3.1256384494844367</v>
      </c>
      <c r="E13" s="153">
        <v>4.305111239707248</v>
      </c>
    </row>
    <row r="14" spans="1:19">
      <c r="A14" s="103" t="s">
        <v>138</v>
      </c>
      <c r="C14" s="9">
        <v>4.6480585541131738</v>
      </c>
      <c r="D14" s="170">
        <v>3.5277323542016878</v>
      </c>
      <c r="E14" s="153">
        <v>4.5429845586832833</v>
      </c>
    </row>
    <row r="15" spans="1:19">
      <c r="A15" s="103" t="s">
        <v>139</v>
      </c>
      <c r="C15" s="9">
        <v>4.5659083853321292</v>
      </c>
      <c r="D15" s="170">
        <v>3.7566716145101546</v>
      </c>
      <c r="E15" s="153">
        <v>4.163162353820633</v>
      </c>
    </row>
    <row r="16" spans="1:19">
      <c r="A16" s="103" t="s">
        <v>140</v>
      </c>
      <c r="C16" s="9">
        <v>4.6123129405290166</v>
      </c>
      <c r="D16" s="170">
        <v>4.0995627108445438</v>
      </c>
      <c r="E16" s="153">
        <v>4.6123129405290166</v>
      </c>
    </row>
    <row r="17" spans="1:5">
      <c r="A17" s="103" t="s">
        <v>141</v>
      </c>
      <c r="C17" s="9">
        <v>4.8685041898927679</v>
      </c>
      <c r="D17" s="170">
        <v>4.0708803155546658</v>
      </c>
      <c r="E17" s="153">
        <v>4.8685041898927679</v>
      </c>
    </row>
    <row r="18" spans="1:5">
      <c r="A18" s="103" t="s">
        <v>142</v>
      </c>
      <c r="C18" s="9">
        <v>4.89073386318272</v>
      </c>
      <c r="D18" s="170">
        <v>4.2822842256007752</v>
      </c>
      <c r="E18" s="153">
        <v>4.89073386318272</v>
      </c>
    </row>
    <row r="19" spans="1:5">
      <c r="A19" s="103" t="s">
        <v>143</v>
      </c>
      <c r="C19" s="9">
        <v>4.9667496440955015</v>
      </c>
      <c r="D19" s="170">
        <v>4.5293727678850138</v>
      </c>
      <c r="E19" s="153">
        <v>4.9667496440955015</v>
      </c>
    </row>
    <row r="20" spans="1:5">
      <c r="A20" s="103" t="s">
        <v>144</v>
      </c>
      <c r="C20" s="9">
        <v>4.8077129598391304</v>
      </c>
      <c r="D20" s="170">
        <v>4.3307110767938664</v>
      </c>
      <c r="E20" s="153">
        <v>4.8077129598391304</v>
      </c>
    </row>
    <row r="21" spans="1:5">
      <c r="A21" s="103" t="s">
        <v>145</v>
      </c>
      <c r="C21" s="9">
        <v>5.5674786927583462</v>
      </c>
      <c r="D21" s="170">
        <v>4.857977524585066</v>
      </c>
      <c r="E21" s="153">
        <v>5.5674786927583462</v>
      </c>
    </row>
    <row r="24" spans="1:5">
      <c r="E24" s="14"/>
    </row>
    <row r="29" spans="1:5">
      <c r="C29" s="135"/>
    </row>
  </sheetData>
  <hyperlinks>
    <hyperlink ref="A1" location="Índice!A1" display="Voltar" xr:uid="{988950BF-1257-4F3D-A894-FF63693060B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7">
    <tabColor rgb="FF00B0F0"/>
  </sheetPr>
  <dimension ref="A1:DZ2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E22" sqref="E22:F25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6" width="9.44140625" style="2"/>
    <col min="7" max="9" width="17" style="2" customWidth="1"/>
    <col min="10" max="16384" width="9.44140625" style="2"/>
  </cols>
  <sheetData>
    <row r="1" spans="1:130">
      <c r="A1" s="1" t="s">
        <v>5</v>
      </c>
      <c r="B1" s="1"/>
    </row>
    <row r="2" spans="1:130" s="56" customFormat="1" ht="23.4">
      <c r="D2" s="10"/>
      <c r="E2" s="10"/>
      <c r="F2" s="10"/>
      <c r="G2" s="5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13" t="str">
        <f>Índice!AD10</f>
        <v>Gráfico 17 - Demanda do ciclo Otto e participação dos diferentes combustíveis</v>
      </c>
      <c r="D5" s="13"/>
      <c r="E5" s="13"/>
    </row>
    <row r="7" spans="1:130" ht="15" customHeight="1">
      <c r="A7" s="4" t="s">
        <v>31</v>
      </c>
      <c r="C7" s="4" t="s">
        <v>65</v>
      </c>
      <c r="D7" s="4" t="s">
        <v>43</v>
      </c>
      <c r="E7" s="4" t="s">
        <v>44</v>
      </c>
      <c r="F7" s="34" t="s">
        <v>34</v>
      </c>
      <c r="G7" s="15" t="s">
        <v>65</v>
      </c>
      <c r="H7" s="4" t="s">
        <v>43</v>
      </c>
      <c r="I7" s="4" t="s">
        <v>44</v>
      </c>
    </row>
    <row r="8" spans="1:130" ht="15" customHeight="1">
      <c r="B8" s="4"/>
      <c r="C8" s="32" t="s">
        <v>66</v>
      </c>
      <c r="D8" s="32"/>
      <c r="E8" s="32"/>
      <c r="F8" s="35"/>
      <c r="G8" s="33" t="s">
        <v>25</v>
      </c>
      <c r="H8" s="30"/>
      <c r="I8" s="30"/>
    </row>
    <row r="9" spans="1:130">
      <c r="A9" s="6">
        <v>2012</v>
      </c>
      <c r="B9" s="6"/>
      <c r="C9" s="9">
        <v>31.758171780000001</v>
      </c>
      <c r="D9" s="9">
        <v>7.7594449999999995</v>
      </c>
      <c r="E9" s="9">
        <v>7.9094973999999993</v>
      </c>
      <c r="F9" s="36">
        <f t="shared" ref="F9:F17" si="0">SUM(C9:E9)</f>
        <v>47.427114179999997</v>
      </c>
      <c r="G9" s="63">
        <f t="shared" ref="G9:G15" si="1">C9/$F9</f>
        <v>0.66962058158268489</v>
      </c>
      <c r="H9" s="18">
        <f t="shared" ref="H9:H16" si="2">D9/$F9</f>
        <v>0.16360778289293756</v>
      </c>
      <c r="I9" s="18">
        <f t="shared" ref="I9:I16" si="3">E9/$F9</f>
        <v>0.1667716355243776</v>
      </c>
    </row>
    <row r="10" spans="1:130">
      <c r="A10" s="6">
        <v>2013</v>
      </c>
      <c r="B10" s="6"/>
      <c r="C10" s="9">
        <v>31.679224851200001</v>
      </c>
      <c r="D10" s="9">
        <v>9.6860359708000026</v>
      </c>
      <c r="E10" s="9">
        <v>9.2189999999999994</v>
      </c>
      <c r="F10" s="36">
        <f t="shared" si="0"/>
        <v>50.584260822000005</v>
      </c>
      <c r="G10" s="63">
        <f t="shared" si="1"/>
        <v>0.6262664381451658</v>
      </c>
      <c r="H10" s="18">
        <f t="shared" si="2"/>
        <v>0.19148319681657525</v>
      </c>
      <c r="I10" s="18">
        <f t="shared" si="3"/>
        <v>0.18225036503825892</v>
      </c>
    </row>
    <row r="11" spans="1:130">
      <c r="A11" s="6">
        <v>2014</v>
      </c>
      <c r="B11" s="6"/>
      <c r="C11" s="9">
        <v>33.353040750254401</v>
      </c>
      <c r="D11" s="9">
        <v>11.015724000000001</v>
      </c>
      <c r="E11" s="9">
        <v>9.7806575999999996</v>
      </c>
      <c r="F11" s="36">
        <f t="shared" si="0"/>
        <v>54.149422350254397</v>
      </c>
      <c r="G11" s="63">
        <f t="shared" si="1"/>
        <v>0.61594453463449927</v>
      </c>
      <c r="H11" s="18">
        <f t="shared" si="2"/>
        <v>0.20343197622214798</v>
      </c>
      <c r="I11" s="18">
        <f t="shared" si="3"/>
        <v>0.18062348914335277</v>
      </c>
    </row>
    <row r="12" spans="1:130">
      <c r="A12" s="6">
        <v>2015</v>
      </c>
      <c r="B12" s="6"/>
      <c r="C12" s="9">
        <v>30.203735865930003</v>
      </c>
      <c r="D12" s="9">
        <v>10.940056</v>
      </c>
      <c r="E12" s="9">
        <v>13.152108199999999</v>
      </c>
      <c r="F12" s="36">
        <f t="shared" si="0"/>
        <v>54.295900065930006</v>
      </c>
      <c r="G12" s="63">
        <f t="shared" si="1"/>
        <v>0.5562802316428026</v>
      </c>
      <c r="H12" s="18">
        <f t="shared" si="2"/>
        <v>0.20148954132293218</v>
      </c>
      <c r="I12" s="18">
        <f t="shared" si="3"/>
        <v>0.24223022703426517</v>
      </c>
    </row>
    <row r="13" spans="1:130">
      <c r="A13" s="6">
        <v>2016</v>
      </c>
      <c r="B13" s="6"/>
      <c r="C13" s="9">
        <v>31.40392977094</v>
      </c>
      <c r="D13" s="9">
        <v>11.10027</v>
      </c>
      <c r="E13" s="9">
        <v>10.915789499999999</v>
      </c>
      <c r="F13" s="36">
        <f t="shared" si="0"/>
        <v>53.419989270939993</v>
      </c>
      <c r="G13" s="63">
        <f t="shared" si="1"/>
        <v>0.58786851512947536</v>
      </c>
      <c r="H13" s="18">
        <f t="shared" si="2"/>
        <v>0.20779244158400551</v>
      </c>
      <c r="I13" s="18">
        <f t="shared" si="3"/>
        <v>0.2043390432865192</v>
      </c>
    </row>
    <row r="14" spans="1:130">
      <c r="A14" s="6">
        <v>2017</v>
      </c>
      <c r="B14" s="6"/>
      <c r="C14" s="9">
        <v>32.229158369489994</v>
      </c>
      <c r="D14" s="9">
        <v>12.07156589235</v>
      </c>
      <c r="E14" s="9">
        <v>10.159985593883997</v>
      </c>
      <c r="F14" s="36">
        <f t="shared" si="0"/>
        <v>54.460709855723991</v>
      </c>
      <c r="G14" s="63">
        <f t="shared" si="1"/>
        <v>0.5917873353996066</v>
      </c>
      <c r="H14" s="18">
        <f t="shared" si="2"/>
        <v>0.22165641844055473</v>
      </c>
      <c r="I14" s="18">
        <f t="shared" si="3"/>
        <v>0.18655624615983868</v>
      </c>
    </row>
    <row r="15" spans="1:130">
      <c r="A15" s="6">
        <v>2018</v>
      </c>
      <c r="B15" s="6"/>
      <c r="C15" s="9">
        <v>27.996798861259997</v>
      </c>
      <c r="D15" s="9">
        <v>10.214283496050003</v>
      </c>
      <c r="E15" s="9">
        <v>14.086629585769996</v>
      </c>
      <c r="F15" s="36">
        <f t="shared" si="0"/>
        <v>52.297711943079996</v>
      </c>
      <c r="G15" s="63">
        <f t="shared" si="1"/>
        <v>0.53533506191879432</v>
      </c>
      <c r="H15" s="18">
        <f t="shared" si="2"/>
        <v>0.19531033226017741</v>
      </c>
      <c r="I15" s="18">
        <f t="shared" si="3"/>
        <v>0.26935460582102833</v>
      </c>
    </row>
    <row r="16" spans="1:130">
      <c r="A16" s="6">
        <v>2019</v>
      </c>
      <c r="C16" s="9">
        <v>27.860476842099999</v>
      </c>
      <c r="D16" s="9">
        <v>10.553621</v>
      </c>
      <c r="E16" s="9">
        <v>16.272811099999995</v>
      </c>
      <c r="F16" s="36">
        <f t="shared" si="0"/>
        <v>54.68690894209999</v>
      </c>
      <c r="G16" s="63">
        <f>C16/$F16</f>
        <v>0.5094542255368173</v>
      </c>
      <c r="H16" s="18">
        <f t="shared" si="2"/>
        <v>0.19298258402524987</v>
      </c>
      <c r="I16" s="18">
        <f t="shared" si="3"/>
        <v>0.29756319043793289</v>
      </c>
    </row>
    <row r="17" spans="1:9">
      <c r="A17" s="6">
        <v>2020</v>
      </c>
      <c r="C17" s="12">
        <v>26.15134332321</v>
      </c>
      <c r="D17" s="12">
        <v>9.7784300000000002</v>
      </c>
      <c r="E17" s="12">
        <v>13.884056824637678</v>
      </c>
      <c r="F17" s="36">
        <f t="shared" si="0"/>
        <v>49.813830147847682</v>
      </c>
      <c r="G17" s="63">
        <f>C17/$F17</f>
        <v>0.52498158133178452</v>
      </c>
      <c r="H17" s="18">
        <f t="shared" ref="H17:I19" si="4">D17/$F17</f>
        <v>0.19629950098150603</v>
      </c>
      <c r="I17" s="18">
        <f t="shared" si="4"/>
        <v>0.27871891768670937</v>
      </c>
    </row>
    <row r="18" spans="1:9">
      <c r="A18" s="6">
        <v>2021</v>
      </c>
      <c r="C18" s="12">
        <v>28.70166341074</v>
      </c>
      <c r="D18" s="12">
        <v>11.036583</v>
      </c>
      <c r="E18" s="12">
        <v>12.291041699999999</v>
      </c>
      <c r="F18" s="36">
        <v>52.029288110739998</v>
      </c>
      <c r="G18" s="63">
        <f>C18/$F18</f>
        <v>0.55164436133838513</v>
      </c>
      <c r="H18" s="14">
        <f t="shared" si="4"/>
        <v>0.2121225063950434</v>
      </c>
      <c r="I18" s="14">
        <f t="shared" si="4"/>
        <v>0.23623313226657153</v>
      </c>
    </row>
    <row r="19" spans="1:9">
      <c r="A19" s="6">
        <v>2022</v>
      </c>
      <c r="C19" s="12">
        <v>31.418668628619997</v>
      </c>
      <c r="D19" s="12">
        <v>12.198</v>
      </c>
      <c r="E19" s="12">
        <v>11.861000000000001</v>
      </c>
      <c r="F19" s="36">
        <f>SUM(C19:E19)</f>
        <v>55.477668628619995</v>
      </c>
      <c r="G19" s="63">
        <f>C19/$F19</f>
        <v>0.56633000998912986</v>
      </c>
      <c r="H19" s="14">
        <f t="shared" si="4"/>
        <v>0.21987225313407019</v>
      </c>
      <c r="I19" s="14">
        <f t="shared" si="4"/>
        <v>0.21379773687680001</v>
      </c>
    </row>
    <row r="21" spans="1:9">
      <c r="D21" s="137"/>
    </row>
    <row r="22" spans="1:9">
      <c r="F22" s="112"/>
    </row>
    <row r="23" spans="1:9">
      <c r="C23" s="11"/>
      <c r="E23" s="92"/>
    </row>
    <row r="24" spans="1:9">
      <c r="E24" s="92"/>
    </row>
    <row r="25" spans="1:9">
      <c r="E25" s="112"/>
    </row>
  </sheetData>
  <hyperlinks>
    <hyperlink ref="A1" location="Índice!A1" display="Voltar" xr:uid="{00000000-0004-0000-10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8">
    <tabColor rgb="FF00B0F0"/>
  </sheetPr>
  <dimension ref="A1:DZ23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H19" sqref="H19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C2" s="57"/>
      <c r="D2" s="10"/>
      <c r="E2" s="10"/>
      <c r="F2" s="10"/>
      <c r="G2" s="57"/>
      <c r="H2" s="7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13" t="str">
        <f>Índice!AD14</f>
        <v>Gráfico 18 - Demanda anual de etanol hidratado e gasolina C</v>
      </c>
      <c r="D5" s="13"/>
      <c r="E5" s="13"/>
    </row>
    <row r="7" spans="1:130" ht="15" customHeight="1">
      <c r="A7" s="4" t="s">
        <v>31</v>
      </c>
      <c r="C7" s="4" t="s">
        <v>67</v>
      </c>
      <c r="D7" s="4" t="s">
        <v>68</v>
      </c>
    </row>
    <row r="8" spans="1:130">
      <c r="B8" s="4"/>
      <c r="C8" s="32" t="s">
        <v>45</v>
      </c>
      <c r="D8" s="32"/>
    </row>
    <row r="9" spans="1:130">
      <c r="A9" s="6">
        <v>2011</v>
      </c>
      <c r="B9" s="6"/>
      <c r="C9" s="12">
        <v>35.4974544674375</v>
      </c>
      <c r="D9" s="12">
        <v>12.216291</v>
      </c>
      <c r="E9" s="11"/>
    </row>
    <row r="10" spans="1:130">
      <c r="A10" s="6">
        <v>2012</v>
      </c>
      <c r="B10" s="6"/>
      <c r="C10" s="12">
        <v>39.517616779999997</v>
      </c>
      <c r="D10" s="12">
        <v>11.299282</v>
      </c>
    </row>
    <row r="11" spans="1:130">
      <c r="A11" s="6">
        <v>2013</v>
      </c>
      <c r="B11" s="6"/>
      <c r="C11" s="12">
        <v>41.365260822000003</v>
      </c>
      <c r="D11" s="12">
        <v>13.17</v>
      </c>
    </row>
    <row r="12" spans="1:130">
      <c r="A12" s="6">
        <v>2014</v>
      </c>
      <c r="B12" s="6"/>
      <c r="C12" s="12">
        <v>44.368764750254407</v>
      </c>
      <c r="D12" s="12">
        <v>13.972368000000001</v>
      </c>
    </row>
    <row r="13" spans="1:130">
      <c r="A13" s="6">
        <v>2015</v>
      </c>
      <c r="B13" s="6"/>
      <c r="C13" s="12">
        <v>41.143791865930005</v>
      </c>
      <c r="D13" s="12">
        <v>18.788726</v>
      </c>
    </row>
    <row r="14" spans="1:130">
      <c r="A14" s="6">
        <v>2016</v>
      </c>
      <c r="B14" s="6"/>
      <c r="C14" s="12">
        <v>42.504199770940005</v>
      </c>
      <c r="D14" s="12">
        <v>15.593985</v>
      </c>
      <c r="F14" s="11"/>
    </row>
    <row r="15" spans="1:130">
      <c r="A15" s="6">
        <v>2017</v>
      </c>
      <c r="B15" s="6"/>
      <c r="C15" s="12">
        <v>44.300724261839996</v>
      </c>
      <c r="D15" s="12">
        <v>14.514265134119999</v>
      </c>
    </row>
    <row r="16" spans="1:130">
      <c r="A16" s="6">
        <v>2018</v>
      </c>
      <c r="B16" s="6"/>
      <c r="C16" s="12">
        <v>38.211082357309998</v>
      </c>
      <c r="D16" s="12">
        <v>20.123756551099994</v>
      </c>
    </row>
    <row r="17" spans="1:4">
      <c r="A17" s="6">
        <v>2019</v>
      </c>
      <c r="C17" s="12">
        <v>38.414000000000001</v>
      </c>
      <c r="D17" s="12">
        <v>23.247</v>
      </c>
    </row>
    <row r="18" spans="1:4">
      <c r="A18" s="6">
        <v>2020</v>
      </c>
      <c r="C18" s="12">
        <v>35.929668341180005</v>
      </c>
      <c r="D18" s="12">
        <v>19.834366892339542</v>
      </c>
    </row>
    <row r="19" spans="1:4">
      <c r="A19" s="6">
        <v>2021</v>
      </c>
      <c r="C19" s="12">
        <v>39.738246410739997</v>
      </c>
      <c r="D19" s="12">
        <v>17.558630999999998</v>
      </c>
    </row>
    <row r="20" spans="1:4">
      <c r="A20" s="6">
        <v>2022</v>
      </c>
      <c r="C20" s="12">
        <v>43.616668628619998</v>
      </c>
      <c r="D20" s="12">
        <v>16.944285714285716</v>
      </c>
    </row>
    <row r="23" spans="1:4">
      <c r="C23" s="14"/>
      <c r="D23" s="14"/>
    </row>
  </sheetData>
  <hyperlinks>
    <hyperlink ref="A1" location="Índice!A1" display="Voltar" xr:uid="{00000000-0004-0000-1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rgb="FF00B0F0"/>
  </sheetPr>
  <dimension ref="A1:S2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C24" sqref="C24"/>
    </sheetView>
  </sheetViews>
  <sheetFormatPr defaultColWidth="9.44140625" defaultRowHeight="14.4"/>
  <cols>
    <col min="1" max="1" width="13" style="2" customWidth="1"/>
    <col min="2" max="2" width="8.5546875" style="2" customWidth="1"/>
    <col min="3" max="4" width="15" style="2" customWidth="1"/>
    <col min="5" max="16384" width="9.44140625" style="2"/>
  </cols>
  <sheetData>
    <row r="1" spans="1:19">
      <c r="A1" s="1" t="s">
        <v>5</v>
      </c>
      <c r="B1" s="1"/>
    </row>
    <row r="2" spans="1:19" ht="6" customHeight="1"/>
    <row r="3" spans="1:19" s="57" customFormat="1" ht="23.4">
      <c r="D3" s="10"/>
      <c r="E3" s="10"/>
      <c r="F3" s="10"/>
      <c r="H3" s="10"/>
      <c r="I3" s="10"/>
      <c r="J3" s="7" t="str">
        <f>Título_ACBio</f>
        <v>Análise de Conjuntura - Ano 2022</v>
      </c>
      <c r="K3" s="10"/>
      <c r="L3" s="10"/>
      <c r="M3" s="10"/>
      <c r="N3" s="10"/>
      <c r="O3" s="10"/>
      <c r="P3" s="10"/>
      <c r="Q3" s="10"/>
      <c r="R3" s="10"/>
      <c r="S3" s="10"/>
    </row>
    <row r="6" spans="1:19">
      <c r="C6" s="3" t="str">
        <f>Índice!Q6</f>
        <v>Gráfico 1 - Área colhida e de plantio de cana do setor sucroenergético (Brasil)</v>
      </c>
      <c r="D6" s="3"/>
      <c r="E6" s="3"/>
      <c r="F6" s="3"/>
      <c r="G6" s="3"/>
    </row>
    <row r="8" spans="1:19">
      <c r="A8" s="4" t="s">
        <v>6</v>
      </c>
      <c r="B8" s="4"/>
      <c r="C8" s="4" t="s">
        <v>7</v>
      </c>
      <c r="D8" s="4" t="s">
        <v>8</v>
      </c>
      <c r="E8" s="4"/>
    </row>
    <row r="9" spans="1:19">
      <c r="C9" s="171" t="s">
        <v>9</v>
      </c>
      <c r="D9" s="171"/>
      <c r="E9" s="6"/>
    </row>
    <row r="10" spans="1:19">
      <c r="A10" s="90" t="s">
        <v>11</v>
      </c>
      <c r="B10" s="6"/>
      <c r="C10" s="12">
        <v>1.4671050000000001</v>
      </c>
      <c r="D10" s="12">
        <v>8.8114299999999997</v>
      </c>
      <c r="E10" s="6"/>
    </row>
    <row r="11" spans="1:19">
      <c r="A11" s="90" t="s">
        <v>12</v>
      </c>
      <c r="B11" s="6"/>
      <c r="C11" s="12">
        <v>1.2370763900000001</v>
      </c>
      <c r="D11" s="12">
        <v>9.0045000000000002</v>
      </c>
      <c r="E11" s="6"/>
    </row>
    <row r="12" spans="1:19">
      <c r="A12" s="90" t="s">
        <v>13</v>
      </c>
      <c r="B12" s="6"/>
      <c r="C12" s="12">
        <v>1.0327814599999998</v>
      </c>
      <c r="D12" s="12">
        <v>8.6542000000000012</v>
      </c>
      <c r="E12" s="6"/>
    </row>
    <row r="13" spans="1:19">
      <c r="A13" s="90" t="s">
        <v>14</v>
      </c>
      <c r="B13" s="6"/>
      <c r="C13" s="12">
        <v>1.0182238699999999</v>
      </c>
      <c r="D13" s="12">
        <v>9.0492000000000008</v>
      </c>
      <c r="E13" s="6"/>
    </row>
    <row r="14" spans="1:19">
      <c r="A14" s="90" t="s">
        <v>15</v>
      </c>
      <c r="B14" s="6"/>
      <c r="C14" s="12">
        <v>1.203308</v>
      </c>
      <c r="D14" s="12">
        <v>8.7294999999999998</v>
      </c>
      <c r="E14" s="6"/>
    </row>
    <row r="15" spans="1:19">
      <c r="A15" s="90" t="s">
        <v>16</v>
      </c>
      <c r="B15" s="6"/>
      <c r="C15" s="12">
        <v>1.2705</v>
      </c>
      <c r="D15" s="12">
        <v>8.5891999999999999</v>
      </c>
      <c r="E15" s="6"/>
    </row>
    <row r="16" spans="1:19">
      <c r="A16" s="90" t="s">
        <v>17</v>
      </c>
      <c r="B16" s="6"/>
      <c r="C16" s="12">
        <v>1.3318000000000001</v>
      </c>
      <c r="D16" s="12">
        <v>8.4420199999999994</v>
      </c>
      <c r="E16" s="6"/>
    </row>
    <row r="17" spans="1:5">
      <c r="A17" s="90" t="s">
        <v>18</v>
      </c>
      <c r="B17" s="6"/>
      <c r="C17" s="12">
        <v>1.1774</v>
      </c>
      <c r="D17" s="12">
        <v>8.6160999999999994</v>
      </c>
      <c r="E17" s="6"/>
    </row>
    <row r="18" spans="1:5">
      <c r="A18" s="6" t="s">
        <v>19</v>
      </c>
      <c r="B18" s="6"/>
      <c r="C18" s="12">
        <v>1.20425038</v>
      </c>
      <c r="D18" s="12">
        <v>8.3450279999999992</v>
      </c>
      <c r="E18" s="6"/>
    </row>
    <row r="19" spans="1:5">
      <c r="A19" s="6" t="s">
        <v>220</v>
      </c>
      <c r="C19" s="12">
        <v>1.3046526700000001</v>
      </c>
      <c r="D19" s="12">
        <v>8.2888669200000002</v>
      </c>
      <c r="E19" s="6"/>
    </row>
    <row r="20" spans="1:5">
      <c r="A20" s="6"/>
      <c r="B20" s="6"/>
      <c r="C20" s="6"/>
      <c r="D20" s="6"/>
      <c r="E20" s="6"/>
    </row>
    <row r="21" spans="1:5">
      <c r="B21" s="88"/>
    </row>
    <row r="22" spans="1:5">
      <c r="B22" s="88"/>
      <c r="C22" s="112"/>
      <c r="D22" s="112"/>
    </row>
    <row r="23" spans="1:5">
      <c r="B23" s="88"/>
    </row>
  </sheetData>
  <mergeCells count="1">
    <mergeCell ref="C9:D9"/>
  </mergeCells>
  <hyperlinks>
    <hyperlink ref="A1" location="Índice!A1" display="Voltar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9">
    <tabColor rgb="FF00B0F0"/>
  </sheetPr>
  <dimension ref="A1:DZ2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K5" sqref="K5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C2" s="57"/>
      <c r="D2" s="57"/>
      <c r="E2" s="10"/>
      <c r="F2" s="10"/>
      <c r="G2" s="7"/>
      <c r="H2" s="7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13" t="str">
        <f>Índice!AD18</f>
        <v>Gráfico 19 - Produção, demanda e importação líquida de gasolina A</v>
      </c>
      <c r="D5" s="13"/>
      <c r="E5" s="13"/>
    </row>
    <row r="7" spans="1:130" ht="15" customHeight="1">
      <c r="A7" s="4" t="s">
        <v>31</v>
      </c>
      <c r="C7" s="4" t="s">
        <v>52</v>
      </c>
      <c r="D7" s="4" t="s">
        <v>69</v>
      </c>
      <c r="E7" s="4" t="s">
        <v>70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130">
      <c r="B8" s="4"/>
      <c r="C8" s="177" t="s">
        <v>45</v>
      </c>
      <c r="D8" s="177"/>
      <c r="E8" s="177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130">
      <c r="A9" s="6">
        <v>2015</v>
      </c>
      <c r="B9" s="6"/>
      <c r="C9" s="9">
        <v>27.945558000000002</v>
      </c>
      <c r="D9" s="9">
        <v>30.267463865930004</v>
      </c>
      <c r="E9" s="9">
        <v>2.3187129999999998</v>
      </c>
    </row>
    <row r="10" spans="1:130">
      <c r="A10" s="6">
        <v>2016</v>
      </c>
      <c r="B10" s="6"/>
      <c r="C10" s="9">
        <v>28.186574</v>
      </c>
      <c r="D10" s="9">
        <v>31.46116277094</v>
      </c>
      <c r="E10" s="9">
        <v>3.0817410000000001</v>
      </c>
    </row>
    <row r="11" spans="1:130">
      <c r="A11" s="6">
        <v>2017</v>
      </c>
      <c r="B11" s="6"/>
      <c r="C11" s="9">
        <v>28.337593000000002</v>
      </c>
      <c r="D11" s="9">
        <v>32.280529369489997</v>
      </c>
      <c r="E11" s="9">
        <v>4.0105150000000007</v>
      </c>
    </row>
    <row r="12" spans="1:130">
      <c r="A12" s="6">
        <v>2018</v>
      </c>
      <c r="B12" s="6"/>
      <c r="C12" s="9">
        <v>26.011191999999998</v>
      </c>
      <c r="D12" s="9">
        <v>28.045263861259997</v>
      </c>
      <c r="E12" s="9">
        <v>1.843512</v>
      </c>
    </row>
    <row r="13" spans="1:130">
      <c r="A13" s="6">
        <v>2019</v>
      </c>
      <c r="B13" s="6"/>
      <c r="C13" s="9">
        <v>25.394562999999998</v>
      </c>
      <c r="D13" s="9">
        <v>27.860476842100002</v>
      </c>
      <c r="E13" s="9">
        <v>2.8740150000000009</v>
      </c>
    </row>
    <row r="14" spans="1:130">
      <c r="A14" s="6">
        <v>2020</v>
      </c>
      <c r="B14" s="6"/>
      <c r="C14" s="9">
        <v>23.547238</v>
      </c>
      <c r="D14" s="9">
        <v>26.19023634118</v>
      </c>
      <c r="E14" s="9">
        <v>2.5727359999999999</v>
      </c>
    </row>
    <row r="15" spans="1:130">
      <c r="A15" s="6">
        <v>2021</v>
      </c>
      <c r="B15" s="6"/>
      <c r="C15" s="9">
        <v>28.099701000000003</v>
      </c>
      <c r="D15" s="9">
        <v>28.749452410739998</v>
      </c>
      <c r="E15" s="9">
        <v>0.96038999999999985</v>
      </c>
    </row>
    <row r="16" spans="1:130">
      <c r="A16" s="6">
        <v>2022</v>
      </c>
      <c r="B16" s="6"/>
      <c r="C16" s="9">
        <v>26.343</v>
      </c>
      <c r="D16" s="9">
        <v>31.419</v>
      </c>
      <c r="E16" s="9">
        <v>3.6002000000000001</v>
      </c>
    </row>
    <row r="17" spans="3:12">
      <c r="C17" s="112"/>
      <c r="D17" s="112"/>
      <c r="E17" s="112"/>
    </row>
    <row r="18" spans="3:12">
      <c r="L18" s="11"/>
    </row>
    <row r="19" spans="3:12">
      <c r="C19" s="14"/>
      <c r="D19" s="14"/>
      <c r="E19" s="18"/>
    </row>
    <row r="24" spans="3:12">
      <c r="C24" s="11"/>
    </row>
  </sheetData>
  <mergeCells count="1">
    <mergeCell ref="C8:E8"/>
  </mergeCells>
  <hyperlinks>
    <hyperlink ref="A1" location="Índice!A1" display="Voltar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0">
    <tabColor rgb="FF00B0F0"/>
  </sheetPr>
  <dimension ref="A1:DZ140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1" sqref="J11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10"/>
      <c r="F2" s="10"/>
      <c r="G2" s="57"/>
      <c r="H2" s="10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7" t="str">
        <f>Índice!AD22</f>
        <v>Gráfico 20 - Preços de etanol hidratado</v>
      </c>
      <c r="D5" s="13"/>
      <c r="E5" s="13"/>
    </row>
    <row r="6" spans="1:130">
      <c r="C6" s="29"/>
    </row>
    <row r="7" spans="1:130" ht="15" customHeight="1">
      <c r="A7" s="4" t="s">
        <v>50</v>
      </c>
      <c r="C7" s="4" t="s">
        <v>71</v>
      </c>
      <c r="D7" s="4" t="s">
        <v>72</v>
      </c>
      <c r="E7" s="4" t="s">
        <v>73</v>
      </c>
    </row>
    <row r="8" spans="1:130">
      <c r="B8" s="4"/>
      <c r="C8" s="32" t="s">
        <v>221</v>
      </c>
      <c r="D8" s="32"/>
      <c r="E8" s="32"/>
    </row>
    <row r="9" spans="1:130">
      <c r="A9" s="22">
        <v>41275</v>
      </c>
      <c r="C9" s="157">
        <v>3.5046790354769035</v>
      </c>
      <c r="D9" s="157">
        <v>3.0280713547832141</v>
      </c>
      <c r="E9" s="157">
        <v>2.0508464335413414</v>
      </c>
    </row>
    <row r="10" spans="1:130">
      <c r="A10" s="22">
        <v>41306</v>
      </c>
      <c r="C10" s="157">
        <v>3.5529609321764362</v>
      </c>
      <c r="D10" s="157">
        <v>3.0786406477308819</v>
      </c>
      <c r="E10" s="157">
        <v>2.1886239342206846</v>
      </c>
    </row>
    <row r="11" spans="1:130">
      <c r="A11" s="22">
        <v>41334</v>
      </c>
      <c r="C11" s="157">
        <v>3.6341916493136703</v>
      </c>
      <c r="D11" s="157">
        <v>3.185656819903723</v>
      </c>
      <c r="E11" s="157">
        <v>2.1656815542848813</v>
      </c>
    </row>
    <row r="12" spans="1:130">
      <c r="A12" s="22">
        <v>41365</v>
      </c>
      <c r="C12" s="157">
        <v>3.6277365982329197</v>
      </c>
      <c r="D12" s="157">
        <v>3.1672390261704075</v>
      </c>
      <c r="E12" s="157">
        <v>2.1870119424327625</v>
      </c>
    </row>
    <row r="13" spans="1:130">
      <c r="A13" s="22">
        <v>41395</v>
      </c>
      <c r="C13" s="157">
        <v>3.5467128264576768</v>
      </c>
      <c r="D13" s="157">
        <v>3.020561736874749</v>
      </c>
      <c r="E13" s="157">
        <v>1.9406409955314505</v>
      </c>
    </row>
    <row r="14" spans="1:130">
      <c r="A14" s="22">
        <v>41426</v>
      </c>
      <c r="C14" s="157">
        <v>3.3838636482212787</v>
      </c>
      <c r="D14" s="157">
        <v>2.8108882800973465</v>
      </c>
      <c r="E14" s="157">
        <v>1.9857340873401452</v>
      </c>
    </row>
    <row r="15" spans="1:130">
      <c r="A15" s="22">
        <v>41456</v>
      </c>
      <c r="C15" s="157">
        <v>3.3316621648810427</v>
      </c>
      <c r="D15" s="157">
        <v>2.8053359730359144</v>
      </c>
      <c r="E15" s="157">
        <v>1.9359423789154966</v>
      </c>
    </row>
    <row r="16" spans="1:130">
      <c r="A16" s="22">
        <v>41487</v>
      </c>
      <c r="C16" s="157">
        <v>3.3028784991216633</v>
      </c>
      <c r="D16" s="157">
        <v>2.7385065158332611</v>
      </c>
      <c r="E16" s="157">
        <v>1.8903856646392443</v>
      </c>
    </row>
    <row r="17" spans="1:5">
      <c r="A17" s="22">
        <v>41518</v>
      </c>
      <c r="C17" s="157">
        <v>3.2828439693398055</v>
      </c>
      <c r="D17" s="157">
        <v>2.7458088081285443</v>
      </c>
      <c r="E17" s="157">
        <v>1.9896286537133336</v>
      </c>
    </row>
    <row r="18" spans="1:5">
      <c r="A18" s="22">
        <v>41548</v>
      </c>
      <c r="C18" s="157">
        <v>3.304194347391721</v>
      </c>
      <c r="D18" s="157">
        <v>2.8052851695462628</v>
      </c>
      <c r="E18" s="157">
        <v>2.0094473460626765</v>
      </c>
    </row>
    <row r="19" spans="1:5">
      <c r="A19" s="22">
        <v>41579</v>
      </c>
      <c r="C19" s="157">
        <v>3.316364994952389</v>
      </c>
      <c r="D19" s="157">
        <v>2.8151338466469555</v>
      </c>
      <c r="E19" s="157">
        <v>2.0679217957656024</v>
      </c>
    </row>
    <row r="20" spans="1:5">
      <c r="A20" s="22">
        <v>41609</v>
      </c>
      <c r="C20" s="158">
        <v>3.4522121021606149</v>
      </c>
      <c r="D20" s="158">
        <v>2.9502584137158969</v>
      </c>
      <c r="E20" s="158">
        <v>2.1872546607705066</v>
      </c>
    </row>
    <row r="21" spans="1:5">
      <c r="A21" s="22">
        <v>41640</v>
      </c>
      <c r="C21" s="157">
        <v>3.4630353140439216</v>
      </c>
      <c r="D21" s="157">
        <v>2.9944174430179484</v>
      </c>
      <c r="E21" s="157">
        <v>2.1735748761522373</v>
      </c>
    </row>
    <row r="22" spans="1:5">
      <c r="A22" s="22">
        <v>41671</v>
      </c>
      <c r="C22" s="157">
        <v>3.4895205054793133</v>
      </c>
      <c r="D22" s="157">
        <v>3.0352434869260758</v>
      </c>
      <c r="E22" s="157">
        <v>2.3026797318220775</v>
      </c>
    </row>
    <row r="23" spans="1:5">
      <c r="A23" s="22">
        <v>41699</v>
      </c>
      <c r="C23" s="157">
        <v>3.6226797181794472</v>
      </c>
      <c r="D23" s="157">
        <v>3.1715157311368034</v>
      </c>
      <c r="E23" s="157">
        <v>2.3719528874334523</v>
      </c>
    </row>
    <row r="24" spans="1:5">
      <c r="A24" s="22">
        <v>41730</v>
      </c>
      <c r="C24" s="157">
        <v>3.6045565970546325</v>
      </c>
      <c r="D24" s="157">
        <v>3.1177676032401807</v>
      </c>
      <c r="E24" s="157">
        <v>2.2162145177572925</v>
      </c>
    </row>
    <row r="25" spans="1:5">
      <c r="A25" s="22">
        <v>41760</v>
      </c>
      <c r="C25" s="157">
        <v>3.509843615125734</v>
      </c>
      <c r="D25" s="157">
        <v>2.9621501175451956</v>
      </c>
      <c r="E25" s="157">
        <v>1.9751505142476544</v>
      </c>
    </row>
    <row r="26" spans="1:5">
      <c r="A26" s="22">
        <v>41791</v>
      </c>
      <c r="C26" s="157">
        <v>3.3906290328432025</v>
      </c>
      <c r="D26" s="157">
        <v>2.8323458362234377</v>
      </c>
      <c r="E26" s="157">
        <v>1.9890271424438468</v>
      </c>
    </row>
    <row r="27" spans="1:5">
      <c r="A27" s="22">
        <v>41821</v>
      </c>
      <c r="C27" s="157">
        <v>3.3298310789030352</v>
      </c>
      <c r="D27" s="157">
        <v>2.8096468897893883</v>
      </c>
      <c r="E27" s="157">
        <v>2.0042582659548098</v>
      </c>
    </row>
    <row r="28" spans="1:5">
      <c r="A28" s="22">
        <v>41852</v>
      </c>
      <c r="C28" s="157">
        <v>3.316454061983015</v>
      </c>
      <c r="D28" s="157">
        <v>2.7979523944753462</v>
      </c>
      <c r="E28" s="157">
        <v>1.9680236247853982</v>
      </c>
    </row>
    <row r="29" spans="1:5">
      <c r="A29" s="22">
        <v>41883</v>
      </c>
      <c r="C29" s="157">
        <v>3.2610167767777929</v>
      </c>
      <c r="D29" s="157">
        <v>2.758446111428996</v>
      </c>
      <c r="E29" s="157">
        <v>1.9527066045882384</v>
      </c>
    </row>
    <row r="30" spans="1:5">
      <c r="A30" s="22">
        <v>41913</v>
      </c>
      <c r="C30" s="157">
        <v>3.2328309864588842</v>
      </c>
      <c r="D30" s="157">
        <v>2.6991470317157966</v>
      </c>
      <c r="E30" s="157">
        <v>1.8408861990425953</v>
      </c>
    </row>
    <row r="31" spans="1:5">
      <c r="A31" s="22">
        <v>41944</v>
      </c>
      <c r="C31" s="157">
        <v>3.2466877078756018</v>
      </c>
      <c r="D31" s="157">
        <v>2.6846371076530895</v>
      </c>
      <c r="E31" s="157">
        <v>1.9618625822093541</v>
      </c>
    </row>
    <row r="32" spans="1:5">
      <c r="A32" s="22">
        <v>41974</v>
      </c>
      <c r="C32" s="158">
        <v>3.2702708309516813</v>
      </c>
      <c r="D32" s="158">
        <v>2.7639476645720973</v>
      </c>
      <c r="E32" s="158">
        <v>2.0276960982701389</v>
      </c>
    </row>
    <row r="33" spans="1:5">
      <c r="A33" s="22">
        <v>42005</v>
      </c>
      <c r="C33" s="157">
        <v>3.2767578894380884</v>
      </c>
      <c r="D33" s="157">
        <v>2.8077411124442815</v>
      </c>
      <c r="E33" s="157">
        <v>2.107554710450815</v>
      </c>
    </row>
    <row r="34" spans="1:5">
      <c r="A34" s="22">
        <v>42036</v>
      </c>
      <c r="C34" s="157">
        <v>3.4926012764909249</v>
      </c>
      <c r="D34" s="157">
        <v>2.9366746344595458</v>
      </c>
      <c r="E34" s="157">
        <v>2.1745526023187876</v>
      </c>
    </row>
    <row r="35" spans="1:5">
      <c r="A35" s="22">
        <v>42064</v>
      </c>
      <c r="C35" s="157">
        <v>3.4536080863238272</v>
      </c>
      <c r="D35" s="157">
        <v>2.8624918774786439</v>
      </c>
      <c r="E35" s="157">
        <v>1.9568894336389233</v>
      </c>
    </row>
    <row r="36" spans="1:5">
      <c r="A36" s="22">
        <v>42095</v>
      </c>
      <c r="C36" s="157">
        <v>3.336644531226276</v>
      </c>
      <c r="D36" s="157">
        <v>2.7379166690374404</v>
      </c>
      <c r="E36" s="157">
        <v>1.931854401374516</v>
      </c>
    </row>
    <row r="37" spans="1:5">
      <c r="A37" s="22">
        <v>42125</v>
      </c>
      <c r="C37" s="157">
        <v>3.2553432088598013</v>
      </c>
      <c r="D37" s="157">
        <v>2.692766381546337</v>
      </c>
      <c r="E37" s="157">
        <v>1.8648661586485502</v>
      </c>
    </row>
    <row r="38" spans="1:5">
      <c r="A38" s="22">
        <v>42156</v>
      </c>
      <c r="C38" s="157">
        <v>3.1876606605337687</v>
      </c>
      <c r="D38" s="157">
        <v>2.6277070123055357</v>
      </c>
      <c r="E38" s="157">
        <v>1.8356216360516899</v>
      </c>
    </row>
    <row r="39" spans="1:5">
      <c r="A39" s="22">
        <v>42186</v>
      </c>
      <c r="C39" s="157">
        <v>3.1162536767166156</v>
      </c>
      <c r="D39" s="157">
        <v>2.5786587368121152</v>
      </c>
      <c r="E39" s="157">
        <v>1.7954772505445566</v>
      </c>
    </row>
    <row r="40" spans="1:5">
      <c r="A40" s="22">
        <v>42217</v>
      </c>
      <c r="C40" s="157">
        <v>3.0672869189940881</v>
      </c>
      <c r="D40" s="157">
        <v>2.5285397745613567</v>
      </c>
      <c r="E40" s="157">
        <v>1.7494399676261769</v>
      </c>
    </row>
    <row r="41" spans="1:5">
      <c r="A41" s="22">
        <v>42248</v>
      </c>
      <c r="C41" s="157">
        <v>3.0798585034291563</v>
      </c>
      <c r="D41" s="157">
        <v>2.5764486516150371</v>
      </c>
      <c r="E41" s="157">
        <v>1.8909796616522121</v>
      </c>
    </row>
    <row r="42" spans="1:5">
      <c r="A42" s="22">
        <v>42278</v>
      </c>
      <c r="C42" s="157">
        <v>3.4931262026953944</v>
      </c>
      <c r="D42" s="157">
        <v>2.948109894537001</v>
      </c>
      <c r="E42" s="157">
        <v>2.2580513059960756</v>
      </c>
    </row>
    <row r="43" spans="1:5">
      <c r="A43" s="22">
        <v>42309</v>
      </c>
      <c r="C43" s="157">
        <v>3.7767596828831178</v>
      </c>
      <c r="D43" s="157">
        <v>3.2449661356036099</v>
      </c>
      <c r="E43" s="157">
        <v>2.5036781606079321</v>
      </c>
    </row>
    <row r="44" spans="1:5">
      <c r="A44" s="22">
        <v>42339</v>
      </c>
      <c r="C44" s="158">
        <v>3.8564739716090952</v>
      </c>
      <c r="D44" s="158">
        <v>3.3299978333262441</v>
      </c>
      <c r="E44" s="158">
        <v>2.4722623286968273</v>
      </c>
    </row>
    <row r="45" spans="1:5">
      <c r="A45" s="22">
        <v>42370</v>
      </c>
      <c r="C45" s="157">
        <v>3.9045606907920591</v>
      </c>
      <c r="D45" s="157">
        <v>3.4032024563967584</v>
      </c>
      <c r="E45" s="157">
        <v>2.6208537616928007</v>
      </c>
    </row>
    <row r="46" spans="1:5">
      <c r="A46" s="22">
        <v>42401</v>
      </c>
      <c r="C46" s="157">
        <v>3.9832633355299039</v>
      </c>
      <c r="D46" s="157">
        <v>3.5194004043624258</v>
      </c>
      <c r="E46" s="157">
        <v>2.7184921140347256</v>
      </c>
    </row>
    <row r="47" spans="1:5">
      <c r="A47" s="22">
        <v>42430</v>
      </c>
      <c r="C47" s="157">
        <v>4.0334929048941639</v>
      </c>
      <c r="D47" s="157">
        <v>3.5779851665931148</v>
      </c>
      <c r="E47" s="157">
        <v>2.6804662155703078</v>
      </c>
    </row>
    <row r="48" spans="1:5">
      <c r="A48" s="22">
        <v>42461</v>
      </c>
      <c r="C48" s="157">
        <v>3.8370399586812969</v>
      </c>
      <c r="D48" s="157">
        <v>3.2154982798580587</v>
      </c>
      <c r="E48" s="157">
        <v>1.9550565510012037</v>
      </c>
    </row>
    <row r="49" spans="1:5">
      <c r="A49" s="22">
        <v>42491</v>
      </c>
      <c r="C49" s="157">
        <v>3.4478426645301146</v>
      </c>
      <c r="D49" s="157">
        <v>2.8453745960307035</v>
      </c>
      <c r="E49" s="157">
        <v>1.9354112777890997</v>
      </c>
    </row>
    <row r="50" spans="1:5">
      <c r="A50" s="22">
        <v>42522</v>
      </c>
      <c r="C50" s="157">
        <v>3.4045902856553671</v>
      </c>
      <c r="D50" s="157">
        <v>2.9020473562236742</v>
      </c>
      <c r="E50" s="157">
        <v>2.0735418288831289</v>
      </c>
    </row>
    <row r="51" spans="1:5">
      <c r="A51" s="22">
        <v>42552</v>
      </c>
      <c r="C51" s="157">
        <v>3.3486902715132736</v>
      </c>
      <c r="D51" s="157">
        <v>2.846524310501628</v>
      </c>
      <c r="E51" s="157">
        <v>2.0657594259150289</v>
      </c>
    </row>
    <row r="52" spans="1:5">
      <c r="A52" s="22">
        <v>42583</v>
      </c>
      <c r="C52" s="157">
        <v>3.4011698431551496</v>
      </c>
      <c r="D52" s="157">
        <v>2.9358186372506223</v>
      </c>
      <c r="E52" s="157">
        <v>2.134730223086152</v>
      </c>
    </row>
    <row r="53" spans="1:5">
      <c r="A53" s="22">
        <v>42614</v>
      </c>
      <c r="C53" s="157">
        <v>3.4203373592087885</v>
      </c>
      <c r="D53" s="157">
        <v>2.969288886739422</v>
      </c>
      <c r="E53" s="157">
        <v>2.2700956202015621</v>
      </c>
    </row>
    <row r="54" spans="1:5">
      <c r="A54" s="22">
        <v>42644</v>
      </c>
      <c r="C54" s="157">
        <v>3.6436280351188057</v>
      </c>
      <c r="D54" s="157">
        <v>3.1915785180562328</v>
      </c>
      <c r="E54" s="157">
        <v>2.5297072221402201</v>
      </c>
    </row>
    <row r="55" spans="1:5">
      <c r="A55" s="22">
        <v>42675</v>
      </c>
      <c r="C55" s="157">
        <v>3.8188758684647426</v>
      </c>
      <c r="D55" s="157">
        <v>3.3815792718624502</v>
      </c>
      <c r="E55" s="157">
        <v>2.5386289690331236</v>
      </c>
    </row>
    <row r="56" spans="1:5">
      <c r="A56" s="22">
        <v>42705</v>
      </c>
      <c r="C56" s="158">
        <v>3.8377710958197313</v>
      </c>
      <c r="D56" s="158">
        <v>3.3700808704372496</v>
      </c>
      <c r="E56" s="158">
        <v>2.5321697738896773</v>
      </c>
    </row>
    <row r="57" spans="1:5">
      <c r="A57" s="22">
        <v>42736</v>
      </c>
      <c r="C57" s="157">
        <v>3.9299297207850943</v>
      </c>
      <c r="D57" s="157">
        <v>3.4613092351794492</v>
      </c>
      <c r="E57" s="157">
        <v>2.4522221261173796</v>
      </c>
    </row>
    <row r="58" spans="1:5">
      <c r="A58" s="22">
        <v>42767</v>
      </c>
      <c r="C58" s="157">
        <v>3.8820060876704838</v>
      </c>
      <c r="D58" s="157">
        <v>3.3893520557400412</v>
      </c>
      <c r="E58" s="157">
        <v>2.269573670048961</v>
      </c>
    </row>
    <row r="59" spans="1:5">
      <c r="A59" s="22">
        <v>42795</v>
      </c>
      <c r="C59" s="157">
        <v>3.6856942033108102</v>
      </c>
      <c r="D59" s="157">
        <v>3.1674144355592717</v>
      </c>
      <c r="E59" s="157">
        <v>2.0494876619066011</v>
      </c>
    </row>
    <row r="60" spans="1:5">
      <c r="A60" s="22">
        <v>42826</v>
      </c>
      <c r="C60" s="157">
        <v>3.5384151586023824</v>
      </c>
      <c r="D60" s="157">
        <v>3.0248823788582699</v>
      </c>
      <c r="E60" s="157">
        <v>1.9734139562072706</v>
      </c>
    </row>
    <row r="61" spans="1:5">
      <c r="A61" s="22">
        <v>42856</v>
      </c>
      <c r="C61" s="157">
        <v>3.4539616479837094</v>
      </c>
      <c r="D61" s="157">
        <v>2.9527094738374671</v>
      </c>
      <c r="E61" s="157">
        <v>1.8903221991403103</v>
      </c>
    </row>
    <row r="62" spans="1:5">
      <c r="A62" s="22">
        <v>42887</v>
      </c>
      <c r="C62" s="157">
        <v>3.3292885455834251</v>
      </c>
      <c r="D62" s="157">
        <v>2.8349193410279789</v>
      </c>
      <c r="E62" s="157">
        <v>1.7787913086402873</v>
      </c>
    </row>
    <row r="63" spans="1:5">
      <c r="A63" s="22">
        <v>42917</v>
      </c>
      <c r="C63" s="157">
        <v>3.2879019958520042</v>
      </c>
      <c r="D63" s="157">
        <v>2.7693223314655904</v>
      </c>
      <c r="E63" s="157">
        <v>1.742855366906916</v>
      </c>
    </row>
    <row r="64" spans="1:5">
      <c r="A64" s="22">
        <v>42948</v>
      </c>
      <c r="C64" s="157">
        <v>3.483104882175831</v>
      </c>
      <c r="D64" s="157">
        <v>2.9721783521592307</v>
      </c>
      <c r="E64" s="157">
        <v>1.8761542345048214</v>
      </c>
    </row>
    <row r="65" spans="1:5">
      <c r="A65" s="22">
        <v>42979</v>
      </c>
      <c r="C65" s="157">
        <v>3.5068421948738631</v>
      </c>
      <c r="D65" s="157">
        <v>3.0207056961541663</v>
      </c>
      <c r="E65" s="157">
        <v>1.9209717043929253</v>
      </c>
    </row>
    <row r="66" spans="1:5">
      <c r="A66" s="22">
        <v>43009</v>
      </c>
      <c r="C66" s="157">
        <v>3.5385959206514812</v>
      </c>
      <c r="D66" s="157">
        <v>3.0664294484805934</v>
      </c>
      <c r="E66" s="157">
        <v>2.0344273923115845</v>
      </c>
    </row>
    <row r="67" spans="1:5">
      <c r="A67" s="22">
        <v>43040</v>
      </c>
      <c r="C67" s="157">
        <v>3.6900735730874215</v>
      </c>
      <c r="D67" s="157">
        <v>3.1980637633424323</v>
      </c>
      <c r="E67" s="157">
        <v>2.1837564431987961</v>
      </c>
    </row>
    <row r="68" spans="1:5">
      <c r="A68" s="22">
        <v>43070</v>
      </c>
      <c r="C68" s="158">
        <v>3.7911047366207642</v>
      </c>
      <c r="D68" s="158">
        <v>3.3157352298753331</v>
      </c>
      <c r="E68" s="158">
        <v>2.301789190556824</v>
      </c>
    </row>
    <row r="69" spans="1:5">
      <c r="A69" s="22">
        <v>43101</v>
      </c>
      <c r="C69" s="157">
        <v>3.9180078827587423</v>
      </c>
      <c r="D69" s="157">
        <v>3.4637080411251886</v>
      </c>
      <c r="E69" s="157">
        <v>2.4109403734321728</v>
      </c>
    </row>
    <row r="70" spans="1:5">
      <c r="A70" s="22">
        <v>43132</v>
      </c>
      <c r="C70" s="157">
        <v>3.9565541171667817</v>
      </c>
      <c r="D70" s="157">
        <v>3.5220268373456198</v>
      </c>
      <c r="E70" s="157">
        <v>2.4241910472432395</v>
      </c>
    </row>
    <row r="71" spans="1:5">
      <c r="A71" s="22">
        <v>43160</v>
      </c>
      <c r="C71" s="157">
        <v>3.9647651824736112</v>
      </c>
      <c r="D71" s="157">
        <v>3.5489355887972893</v>
      </c>
      <c r="E71" s="157">
        <v>2.4429334808368077</v>
      </c>
    </row>
    <row r="72" spans="1:5">
      <c r="A72" s="22">
        <v>43191</v>
      </c>
      <c r="C72" s="157">
        <v>3.8777756621157642</v>
      </c>
      <c r="D72" s="157">
        <v>3.3663059247169151</v>
      </c>
      <c r="E72" s="157">
        <v>2.007649196264309</v>
      </c>
    </row>
    <row r="73" spans="1:5">
      <c r="A73" s="22">
        <v>43221</v>
      </c>
      <c r="C73" s="157">
        <v>3.6530953528441463</v>
      </c>
      <c r="D73" s="157">
        <v>3.089081342479735</v>
      </c>
      <c r="E73" s="157">
        <v>2.0377280374456141</v>
      </c>
    </row>
    <row r="74" spans="1:5">
      <c r="A74" s="22">
        <v>43252</v>
      </c>
      <c r="C74" s="157">
        <v>3.7642139739713194</v>
      </c>
      <c r="D74" s="157">
        <v>3.2367363253854986</v>
      </c>
      <c r="E74" s="157">
        <v>2.0966915681135165</v>
      </c>
    </row>
    <row r="75" spans="1:5">
      <c r="A75" s="22">
        <v>43282</v>
      </c>
      <c r="C75" s="157">
        <v>3.5625143869792</v>
      </c>
      <c r="D75" s="157">
        <v>3.0342133306695374</v>
      </c>
      <c r="E75" s="157">
        <v>1.8649155205662387</v>
      </c>
    </row>
    <row r="76" spans="1:5">
      <c r="A76" s="22">
        <v>43313</v>
      </c>
      <c r="C76" s="157">
        <v>3.4005607602737458</v>
      </c>
      <c r="D76" s="157">
        <v>2.8948297737119497</v>
      </c>
      <c r="E76" s="157">
        <v>1.871332683439799</v>
      </c>
    </row>
    <row r="77" spans="1:5">
      <c r="A77" s="22">
        <v>43344</v>
      </c>
      <c r="C77" s="157">
        <v>3.5652546269045402</v>
      </c>
      <c r="D77" s="157">
        <v>3.0937949371423246</v>
      </c>
      <c r="E77" s="157">
        <v>2.1381334038405355</v>
      </c>
    </row>
    <row r="78" spans="1:5">
      <c r="A78" s="22">
        <v>43374</v>
      </c>
      <c r="C78" s="157">
        <v>3.7217998190906907</v>
      </c>
      <c r="D78" s="157">
        <v>3.2790908426548855</v>
      </c>
      <c r="E78" s="157">
        <v>2.2741795213584832</v>
      </c>
    </row>
    <row r="79" spans="1:5">
      <c r="A79" s="22">
        <v>43405</v>
      </c>
      <c r="C79" s="157">
        <v>3.7080220447559991</v>
      </c>
      <c r="D79" s="157">
        <v>3.2605678933147542</v>
      </c>
      <c r="E79" s="157">
        <v>2.0957888053442635</v>
      </c>
    </row>
    <row r="80" spans="1:5">
      <c r="A80" s="22">
        <v>43435</v>
      </c>
      <c r="C80" s="158">
        <v>3.5895030757155202</v>
      </c>
      <c r="D80" s="158">
        <v>3.1554118268135731</v>
      </c>
      <c r="E80" s="158">
        <v>2.1130851203858554</v>
      </c>
    </row>
    <row r="81" spans="1:5">
      <c r="A81" s="22">
        <v>43466</v>
      </c>
      <c r="C81" s="157">
        <v>3.5578097220831251</v>
      </c>
      <c r="D81" s="157">
        <v>3.1314292539671889</v>
      </c>
      <c r="E81" s="157">
        <v>2.0314435596645328</v>
      </c>
    </row>
    <row r="82" spans="1:5">
      <c r="A82" s="22">
        <v>43497</v>
      </c>
      <c r="C82" s="157">
        <v>3.5060422461358325</v>
      </c>
      <c r="D82" s="157">
        <v>3.0613304556629801</v>
      </c>
      <c r="E82" s="157">
        <v>2.1128219371162071</v>
      </c>
    </row>
    <row r="83" spans="1:5">
      <c r="A83" s="22">
        <v>43525</v>
      </c>
      <c r="C83" s="157">
        <v>3.6887642452004172</v>
      </c>
      <c r="D83" s="157">
        <v>3.2673698212571831</v>
      </c>
      <c r="E83" s="157">
        <v>2.2212612898894983</v>
      </c>
    </row>
    <row r="84" spans="1:5">
      <c r="A84" s="22">
        <v>43556</v>
      </c>
      <c r="C84" s="157">
        <v>3.7325112162678318</v>
      </c>
      <c r="D84" s="157">
        <v>3.2463646854348136</v>
      </c>
      <c r="E84" s="157">
        <v>2.2564161743114131</v>
      </c>
    </row>
    <row r="85" spans="1:5">
      <c r="A85" s="22">
        <v>43586</v>
      </c>
      <c r="C85" s="157">
        <v>3.7127645242533203</v>
      </c>
      <c r="D85" s="157">
        <v>3.1875138908890546</v>
      </c>
      <c r="E85" s="157">
        <v>2.0425171792455807</v>
      </c>
    </row>
    <row r="86" spans="1:5">
      <c r="A86" s="22">
        <v>43617</v>
      </c>
      <c r="C86" s="157">
        <v>3.5000791539140765</v>
      </c>
      <c r="D86" s="157">
        <v>3.0518604328913805</v>
      </c>
      <c r="E86" s="157">
        <v>2.0085413434859176</v>
      </c>
    </row>
    <row r="87" spans="1:5">
      <c r="A87" s="22">
        <v>43647</v>
      </c>
      <c r="C87" s="159">
        <v>3.4401539279220055</v>
      </c>
      <c r="D87" s="159">
        <v>3.0398766517264697</v>
      </c>
      <c r="E87" s="159">
        <v>2.0740063450181085</v>
      </c>
    </row>
    <row r="88" spans="1:5">
      <c r="A88" s="22">
        <v>43678</v>
      </c>
      <c r="C88" s="157">
        <v>3.5019819200649298</v>
      </c>
      <c r="D88" s="157">
        <v>3.1157612205031557</v>
      </c>
      <c r="E88" s="157">
        <v>2.1404301654239202</v>
      </c>
    </row>
    <row r="89" spans="1:5">
      <c r="A89" s="22">
        <v>43709</v>
      </c>
      <c r="C89" s="157">
        <v>3.5306276820042668</v>
      </c>
      <c r="D89" s="157">
        <v>3.1219615525544566</v>
      </c>
      <c r="E89" s="157">
        <v>2.1233301380443756</v>
      </c>
    </row>
    <row r="90" spans="1:5">
      <c r="A90" s="22">
        <v>43739</v>
      </c>
      <c r="C90" s="157">
        <v>3.5951435600192161</v>
      </c>
      <c r="D90" s="157">
        <v>3.1856485433755957</v>
      </c>
      <c r="E90" s="157">
        <v>2.2305725528956111</v>
      </c>
    </row>
    <row r="91" spans="1:5">
      <c r="A91" s="22">
        <v>43770</v>
      </c>
      <c r="C91" s="157">
        <v>3.6606003626162962</v>
      </c>
      <c r="D91" s="157">
        <v>3.2605683794790075</v>
      </c>
      <c r="E91" s="157">
        <v>2.34960323880237</v>
      </c>
    </row>
    <row r="92" spans="1:5">
      <c r="A92" s="22">
        <v>43800</v>
      </c>
      <c r="C92" s="160">
        <v>3.8027299815324582</v>
      </c>
      <c r="D92" s="160">
        <v>3.3707398556303709</v>
      </c>
      <c r="E92" s="160">
        <v>2.4319218777896374</v>
      </c>
    </row>
    <row r="93" spans="1:5">
      <c r="A93" s="22">
        <v>43831</v>
      </c>
      <c r="C93" s="157">
        <v>3.9174076584528361</v>
      </c>
      <c r="D93" s="157">
        <v>3.5093949575104451</v>
      </c>
      <c r="E93" s="157">
        <v>2.510856731364826</v>
      </c>
    </row>
    <row r="94" spans="1:5">
      <c r="A94" s="22">
        <v>43862</v>
      </c>
      <c r="C94" s="157">
        <v>3.9342870581311176</v>
      </c>
      <c r="D94" s="157">
        <v>3.5503064554748476</v>
      </c>
      <c r="E94" s="157">
        <v>2.5657656547208534</v>
      </c>
    </row>
    <row r="95" spans="1:5">
      <c r="A95" s="22">
        <v>43891</v>
      </c>
      <c r="C95" s="157">
        <v>3.868591689569473</v>
      </c>
      <c r="D95" s="157">
        <v>3.4969841649456215</v>
      </c>
      <c r="E95" s="157">
        <v>2.2697109753165576</v>
      </c>
    </row>
    <row r="96" spans="1:5">
      <c r="A96" s="22">
        <v>43922</v>
      </c>
      <c r="C96" s="157">
        <v>3.3803662642556791</v>
      </c>
      <c r="D96" s="157">
        <v>2.8291140070818006</v>
      </c>
      <c r="E96" s="157">
        <v>1.6520568746933466</v>
      </c>
    </row>
    <row r="97" spans="1:5">
      <c r="A97" s="22">
        <v>43952</v>
      </c>
      <c r="C97" s="157">
        <v>3.1080512462630918</v>
      </c>
      <c r="D97" s="157">
        <v>2.6071065159830407</v>
      </c>
      <c r="E97" s="157">
        <v>1.7455059567738722</v>
      </c>
    </row>
    <row r="98" spans="1:5">
      <c r="A98" s="22">
        <v>43983</v>
      </c>
      <c r="C98" s="157">
        <v>3.2276379682740597</v>
      </c>
      <c r="D98" s="157">
        <v>2.7754039478605192</v>
      </c>
      <c r="E98" s="157">
        <v>1.9901943946747509</v>
      </c>
    </row>
    <row r="99" spans="1:5">
      <c r="A99" s="22">
        <v>44013</v>
      </c>
      <c r="C99" s="157">
        <v>3.3178112073757258</v>
      </c>
      <c r="D99" s="157">
        <v>2.8647767453244226</v>
      </c>
      <c r="E99" s="157">
        <v>1.9860837004794598</v>
      </c>
    </row>
    <row r="100" spans="1:5">
      <c r="A100" s="22">
        <v>44044</v>
      </c>
      <c r="C100" s="157">
        <v>3.3449117597925655</v>
      </c>
      <c r="D100" s="157">
        <v>2.8977956647335885</v>
      </c>
      <c r="E100" s="157">
        <v>2.0858570045440561</v>
      </c>
    </row>
    <row r="101" spans="1:5">
      <c r="A101" s="22">
        <v>44075</v>
      </c>
      <c r="C101" s="157">
        <v>3.3236404608431691</v>
      </c>
      <c r="D101" s="157"/>
      <c r="E101" s="157">
        <v>2.1579648252266415</v>
      </c>
    </row>
    <row r="102" spans="1:5">
      <c r="A102" s="22">
        <v>44105</v>
      </c>
      <c r="C102" s="157">
        <v>3.578639604493326</v>
      </c>
      <c r="D102" s="157">
        <v>3.0054073304624032</v>
      </c>
      <c r="E102" s="157">
        <v>2.3633783575649208</v>
      </c>
    </row>
    <row r="103" spans="1:5">
      <c r="A103" s="22">
        <v>44136</v>
      </c>
      <c r="C103" s="157">
        <v>3.6615303745905594</v>
      </c>
      <c r="D103" s="157">
        <v>3.1412096156738767</v>
      </c>
      <c r="E103" s="157">
        <v>2.4340976012585904</v>
      </c>
    </row>
    <row r="104" spans="1:5">
      <c r="A104" s="22">
        <v>44166</v>
      </c>
      <c r="C104" s="158">
        <v>3.7012433535677594</v>
      </c>
      <c r="D104" s="158">
        <v>3.1374027262981925</v>
      </c>
      <c r="E104" s="158">
        <v>2.3801358250074145</v>
      </c>
    </row>
    <row r="105" spans="1:5">
      <c r="A105" s="22">
        <v>44197</v>
      </c>
      <c r="C105" s="159">
        <v>3.740791099270306</v>
      </c>
      <c r="D105" s="159">
        <v>3.1910934887725433</v>
      </c>
      <c r="E105" s="159">
        <v>2.4283204313766786</v>
      </c>
    </row>
    <row r="106" spans="1:5">
      <c r="A106" s="22">
        <v>44228</v>
      </c>
      <c r="C106" s="157">
        <v>3.9484009943538285</v>
      </c>
      <c r="D106" s="157">
        <v>3.394064326241923</v>
      </c>
      <c r="E106" s="157">
        <v>2.6262796698519142</v>
      </c>
    </row>
    <row r="107" spans="1:5">
      <c r="A107" s="22">
        <v>44256</v>
      </c>
      <c r="C107" s="157">
        <v>4.6068047806322054</v>
      </c>
      <c r="D107" s="157">
        <v>3.9164833386042335</v>
      </c>
      <c r="E107" s="157">
        <v>3.0538620695384564</v>
      </c>
    </row>
    <row r="108" spans="1:5">
      <c r="A108" s="22">
        <v>44287</v>
      </c>
      <c r="C108" s="157">
        <v>4.351452323132321</v>
      </c>
      <c r="D108" s="157">
        <v>3.6566640237279318</v>
      </c>
      <c r="E108" s="157">
        <v>2.8932722333550207</v>
      </c>
    </row>
    <row r="109" spans="1:5">
      <c r="A109" s="22">
        <v>44317</v>
      </c>
      <c r="C109" s="157">
        <v>4.7938939974667036</v>
      </c>
      <c r="D109" s="157">
        <v>4.1704414559731688</v>
      </c>
      <c r="E109" s="157">
        <v>3.3032749580191161</v>
      </c>
    </row>
    <row r="110" spans="1:5">
      <c r="A110" s="22">
        <v>44348</v>
      </c>
      <c r="C110" s="157">
        <v>4.8897993671095881</v>
      </c>
      <c r="D110" s="157">
        <v>4.1889603250097149</v>
      </c>
      <c r="E110" s="157">
        <v>3.2790155278662372</v>
      </c>
    </row>
    <row r="111" spans="1:5">
      <c r="A111" s="22">
        <v>44378</v>
      </c>
      <c r="C111" s="157">
        <v>4.7988492816777217</v>
      </c>
      <c r="D111" s="157">
        <v>4.1277170069368134</v>
      </c>
      <c r="E111" s="157">
        <v>3.2529485519848755</v>
      </c>
    </row>
    <row r="112" spans="1:5">
      <c r="A112" s="22">
        <v>44409</v>
      </c>
      <c r="C112" s="157">
        <v>4.9315396496955142</v>
      </c>
      <c r="D112" s="157">
        <v>4.3451113174850962</v>
      </c>
      <c r="E112" s="157">
        <v>3.4453569344421004</v>
      </c>
    </row>
    <row r="113" spans="1:7">
      <c r="A113" s="22">
        <v>44440</v>
      </c>
      <c r="C113" s="157">
        <v>5.1167788051519105</v>
      </c>
      <c r="D113" s="157">
        <v>4.4967345076291307</v>
      </c>
      <c r="E113" s="157">
        <v>3.5519027329419774</v>
      </c>
    </row>
    <row r="114" spans="1:7">
      <c r="A114" s="22">
        <v>44470</v>
      </c>
      <c r="C114" s="157">
        <v>5.2526120188904706</v>
      </c>
      <c r="D114" s="157">
        <v>4.6273208169862974</v>
      </c>
      <c r="E114" s="157">
        <v>3.8209713602909772</v>
      </c>
    </row>
    <row r="115" spans="1:7">
      <c r="A115" s="22">
        <v>44501</v>
      </c>
      <c r="C115" s="157">
        <v>5.7221147291275232</v>
      </c>
      <c r="D115" s="157">
        <v>4.9788621849702137</v>
      </c>
      <c r="E115" s="157">
        <v>3.9411198393204949</v>
      </c>
    </row>
    <row r="116" spans="1:7">
      <c r="A116" s="22">
        <v>44531</v>
      </c>
      <c r="C116" s="158">
        <v>5.4383987251434354</v>
      </c>
      <c r="D116" s="158">
        <v>4.5894894499084247</v>
      </c>
      <c r="E116" s="158">
        <v>3.5432632814370617</v>
      </c>
    </row>
    <row r="117" spans="1:7">
      <c r="A117" s="22">
        <v>44562</v>
      </c>
      <c r="C117" s="157">
        <v>5.3008159318928181</v>
      </c>
      <c r="D117" s="157">
        <v>4.4749560710269218</v>
      </c>
      <c r="E117" s="157">
        <v>3.4898265746133581</v>
      </c>
    </row>
    <row r="118" spans="1:7">
      <c r="A118" s="22">
        <v>44593</v>
      </c>
      <c r="C118" s="157">
        <v>4.9415690688200673</v>
      </c>
      <c r="D118" s="157">
        <v>3.9910791641358738</v>
      </c>
      <c r="E118" s="157">
        <v>2.9792119927766181</v>
      </c>
    </row>
    <row r="119" spans="1:7">
      <c r="A119" s="22">
        <v>44621</v>
      </c>
      <c r="C119" s="157">
        <v>4.9632458039844654</v>
      </c>
      <c r="D119" s="157">
        <v>4.2288298522589196</v>
      </c>
      <c r="E119" s="157">
        <v>3.303602829752486</v>
      </c>
    </row>
    <row r="120" spans="1:7">
      <c r="A120" s="22">
        <v>44652</v>
      </c>
      <c r="C120" s="157">
        <v>5.4021030836089281</v>
      </c>
      <c r="D120" s="157">
        <v>4.7065422301819053</v>
      </c>
      <c r="E120" s="157">
        <v>3.6828832701058989</v>
      </c>
    </row>
    <row r="121" spans="1:7">
      <c r="A121" s="22">
        <v>44682</v>
      </c>
      <c r="C121" s="157">
        <v>5.3202975027171489</v>
      </c>
      <c r="D121" s="157">
        <v>4.465668535297433</v>
      </c>
      <c r="E121" s="157">
        <v>3.3611761870107166</v>
      </c>
    </row>
    <row r="122" spans="1:7">
      <c r="A122" s="22">
        <v>44713</v>
      </c>
      <c r="C122" s="157">
        <v>4.9138434280291756</v>
      </c>
      <c r="D122" s="157">
        <v>4.0867992661665893</v>
      </c>
      <c r="E122" s="157">
        <v>3.0758654209083849</v>
      </c>
      <c r="G122" s="100"/>
    </row>
    <row r="123" spans="1:7">
      <c r="A123" s="22">
        <v>44743</v>
      </c>
      <c r="C123" s="157">
        <v>4.4022531471572419</v>
      </c>
      <c r="D123" s="157">
        <v>3.6571658189546041</v>
      </c>
      <c r="E123" s="157">
        <v>2.9569813226524535</v>
      </c>
    </row>
    <row r="124" spans="1:7">
      <c r="A124" s="22">
        <v>44774</v>
      </c>
      <c r="C124" s="157">
        <v>4.0026894828886519</v>
      </c>
      <c r="D124" s="157">
        <v>3.2813634411732329</v>
      </c>
      <c r="E124" s="157">
        <v>2.7295302255971832</v>
      </c>
    </row>
    <row r="125" spans="1:7">
      <c r="A125" s="22">
        <v>44805</v>
      </c>
      <c r="C125" s="157">
        <v>3.5366764631234404</v>
      </c>
      <c r="D125" s="157">
        <v>2.8205158446716907</v>
      </c>
      <c r="E125" s="157">
        <v>2.4048383662899417</v>
      </c>
    </row>
    <row r="126" spans="1:7">
      <c r="A126" s="22">
        <v>44835</v>
      </c>
      <c r="C126" s="157">
        <v>3.5967584952000005</v>
      </c>
      <c r="D126" s="157">
        <v>3.0852424632478312</v>
      </c>
      <c r="E126" s="157">
        <v>2.6848387711080002</v>
      </c>
    </row>
    <row r="127" spans="1:7">
      <c r="A127" s="22">
        <v>44866</v>
      </c>
      <c r="C127" s="157">
        <v>3.8537460000000001</v>
      </c>
      <c r="D127" s="157">
        <v>3.2844118005646421</v>
      </c>
      <c r="E127" s="157">
        <v>2.8504639799999998</v>
      </c>
    </row>
    <row r="128" spans="1:7">
      <c r="A128" s="22">
        <v>44896</v>
      </c>
      <c r="C128" s="157">
        <v>3.84</v>
      </c>
      <c r="D128" s="157">
        <v>3.2639740799178889</v>
      </c>
      <c r="E128" s="157">
        <v>2.7744400000000002</v>
      </c>
      <c r="G128" s="92"/>
    </row>
    <row r="140" spans="7:8">
      <c r="G140" s="92"/>
      <c r="H140" s="91"/>
    </row>
  </sheetData>
  <hyperlinks>
    <hyperlink ref="A1" location="Índice!A1" display="Voltar" xr:uid="{00000000-0004-0000-1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1">
    <tabColor rgb="FF00B0F0"/>
  </sheetPr>
  <dimension ref="A1:DZ128"/>
  <sheetViews>
    <sheetView showGridLines="0" zoomScaleNormal="100" workbookViewId="0">
      <pane xSplit="1" ySplit="2" topLeftCell="B3" activePane="bottomRight" state="frozen"/>
      <selection pane="topRight" activeCell="I2" sqref="I2"/>
      <selection pane="bottomLeft" activeCell="I2" sqref="I2"/>
      <selection pane="bottomRight" activeCell="P26" sqref="P26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10"/>
      <c r="F2" s="10"/>
      <c r="G2" s="57"/>
      <c r="H2" s="10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7" t="str">
        <f>Índice!AD26</f>
        <v>Gráfico 21 - Relação de preços entre o hidratado e a gasolina C (PE/PG)</v>
      </c>
      <c r="D5" s="13"/>
      <c r="E5" s="13"/>
    </row>
    <row r="6" spans="1:130">
      <c r="C6" s="29"/>
    </row>
    <row r="7" spans="1:130" ht="15" customHeight="1">
      <c r="A7" s="4" t="s">
        <v>31</v>
      </c>
      <c r="C7" s="4" t="s">
        <v>74</v>
      </c>
      <c r="D7" s="4"/>
      <c r="E7" s="4"/>
    </row>
    <row r="8" spans="1:130">
      <c r="B8" s="4"/>
      <c r="C8" s="32" t="s">
        <v>25</v>
      </c>
    </row>
    <row r="9" spans="1:130">
      <c r="A9" s="6">
        <v>2013</v>
      </c>
      <c r="B9" s="6"/>
      <c r="C9" s="18">
        <v>0.68185448761614342</v>
      </c>
      <c r="D9" s="112"/>
    </row>
    <row r="10" spans="1:130">
      <c r="A10" s="6">
        <v>2014</v>
      </c>
      <c r="B10" s="6"/>
      <c r="C10" s="18">
        <v>0.68740338666351364</v>
      </c>
      <c r="D10" s="14"/>
      <c r="E10" s="12"/>
    </row>
    <row r="11" spans="1:130">
      <c r="A11" s="6">
        <v>2015</v>
      </c>
      <c r="B11" s="6"/>
      <c r="C11" s="18">
        <v>0.66794063955253002</v>
      </c>
      <c r="D11" s="14"/>
      <c r="E11" s="12"/>
    </row>
    <row r="12" spans="1:130">
      <c r="A12" s="6">
        <v>2016</v>
      </c>
      <c r="B12" s="6"/>
      <c r="C12" s="18">
        <v>0.71032989106301381</v>
      </c>
      <c r="D12" s="14"/>
      <c r="E12" s="12"/>
    </row>
    <row r="13" spans="1:130">
      <c r="A13" s="6">
        <v>2017</v>
      </c>
      <c r="B13" s="6"/>
      <c r="C13" s="18">
        <v>0.7073378394994374</v>
      </c>
      <c r="D13" s="14"/>
      <c r="E13" s="12"/>
    </row>
    <row r="14" spans="1:130">
      <c r="A14" s="6">
        <v>2018</v>
      </c>
      <c r="B14" s="6"/>
      <c r="C14" s="18">
        <v>0.65965947965339367</v>
      </c>
      <c r="D14" s="14"/>
      <c r="E14" s="12"/>
    </row>
    <row r="15" spans="1:130">
      <c r="A15" s="6">
        <v>2019</v>
      </c>
      <c r="B15" s="6"/>
      <c r="C15" s="18">
        <v>0.66366887922227413</v>
      </c>
      <c r="D15" s="14"/>
      <c r="E15" s="12"/>
    </row>
    <row r="16" spans="1:130">
      <c r="A16" s="6">
        <v>2020</v>
      </c>
      <c r="B16" s="6"/>
      <c r="C16" s="18">
        <v>0.69186968718065234</v>
      </c>
      <c r="D16" s="14"/>
      <c r="E16" s="12"/>
    </row>
    <row r="17" spans="1:5">
      <c r="A17" s="6">
        <v>2021</v>
      </c>
      <c r="B17" s="6"/>
      <c r="C17" s="18">
        <v>0.70534038485616801</v>
      </c>
      <c r="D17" s="14"/>
      <c r="E17" s="12"/>
    </row>
    <row r="18" spans="1:5">
      <c r="A18" s="6">
        <v>2022</v>
      </c>
      <c r="B18" s="6"/>
      <c r="C18" s="18">
        <v>0.73522523182464961</v>
      </c>
      <c r="D18" s="14"/>
      <c r="E18" s="12"/>
    </row>
    <row r="19" spans="1:5">
      <c r="A19" s="22"/>
      <c r="C19" s="12"/>
      <c r="D19" s="12"/>
      <c r="E19" s="12"/>
    </row>
    <row r="20" spans="1:5">
      <c r="A20" s="22"/>
      <c r="C20" s="12"/>
      <c r="D20" s="12"/>
      <c r="E20" s="12"/>
    </row>
    <row r="21" spans="1:5">
      <c r="A21" s="22"/>
      <c r="C21" s="12"/>
      <c r="D21" s="12"/>
      <c r="E21" s="12"/>
    </row>
    <row r="22" spans="1:5">
      <c r="A22" s="22"/>
      <c r="C22" s="12"/>
      <c r="D22" s="12"/>
      <c r="E22" s="12"/>
    </row>
    <row r="23" spans="1:5">
      <c r="A23" s="22"/>
      <c r="C23" s="12"/>
      <c r="D23" s="12"/>
      <c r="E23" s="12"/>
    </row>
    <row r="24" spans="1:5">
      <c r="A24" s="22"/>
      <c r="C24" s="12"/>
      <c r="D24" s="12"/>
      <c r="E24" s="12"/>
    </row>
    <row r="25" spans="1:5">
      <c r="A25" s="22"/>
      <c r="C25" s="12"/>
      <c r="D25" s="12"/>
      <c r="E25" s="12"/>
    </row>
    <row r="26" spans="1:5">
      <c r="A26" s="22"/>
      <c r="C26" s="12"/>
      <c r="D26" s="12"/>
      <c r="E26" s="12"/>
    </row>
    <row r="27" spans="1:5">
      <c r="A27" s="22"/>
      <c r="C27" s="12"/>
      <c r="D27" s="12"/>
      <c r="E27" s="12"/>
    </row>
    <row r="28" spans="1:5">
      <c r="A28" s="22"/>
      <c r="C28" s="12"/>
      <c r="D28" s="12"/>
      <c r="E28" s="12"/>
    </row>
    <row r="29" spans="1:5">
      <c r="A29" s="22"/>
      <c r="C29" s="12"/>
      <c r="D29" s="12"/>
      <c r="E29" s="12"/>
    </row>
    <row r="30" spans="1:5">
      <c r="A30" s="22"/>
      <c r="C30" s="12"/>
      <c r="D30" s="12"/>
      <c r="E30" s="12"/>
    </row>
    <row r="31" spans="1:5">
      <c r="A31" s="22"/>
      <c r="C31" s="12"/>
      <c r="D31" s="12"/>
      <c r="E31" s="12"/>
    </row>
    <row r="32" spans="1:5">
      <c r="A32" s="22"/>
      <c r="C32" s="12"/>
      <c r="D32" s="12"/>
      <c r="E32" s="12"/>
    </row>
    <row r="33" spans="1:5">
      <c r="A33" s="22"/>
      <c r="C33" s="12"/>
      <c r="D33" s="12"/>
      <c r="E33" s="12"/>
    </row>
    <row r="34" spans="1:5">
      <c r="A34" s="22"/>
      <c r="C34" s="12"/>
      <c r="D34" s="12"/>
      <c r="E34" s="12"/>
    </row>
    <row r="35" spans="1:5">
      <c r="A35" s="22"/>
      <c r="C35" s="12"/>
      <c r="D35" s="12"/>
      <c r="E35" s="12"/>
    </row>
    <row r="36" spans="1:5">
      <c r="A36" s="22"/>
      <c r="C36" s="12"/>
      <c r="D36" s="12"/>
      <c r="E36" s="12"/>
    </row>
    <row r="37" spans="1:5">
      <c r="A37" s="22"/>
      <c r="C37" s="12"/>
      <c r="D37" s="12"/>
      <c r="E37" s="12"/>
    </row>
    <row r="38" spans="1:5">
      <c r="A38" s="22"/>
      <c r="C38" s="12"/>
      <c r="D38" s="12"/>
      <c r="E38" s="12"/>
    </row>
    <row r="39" spans="1:5">
      <c r="A39" s="22"/>
      <c r="C39" s="12"/>
      <c r="D39" s="12"/>
      <c r="E39" s="12"/>
    </row>
    <row r="40" spans="1:5">
      <c r="A40" s="22"/>
      <c r="C40" s="12"/>
      <c r="D40" s="12"/>
      <c r="E40" s="12"/>
    </row>
    <row r="41" spans="1:5">
      <c r="A41" s="22"/>
      <c r="C41" s="12"/>
      <c r="D41" s="12"/>
      <c r="E41" s="12"/>
    </row>
    <row r="42" spans="1:5">
      <c r="A42" s="22"/>
      <c r="C42" s="12"/>
      <c r="D42" s="12"/>
      <c r="E42" s="12"/>
    </row>
    <row r="43" spans="1:5">
      <c r="A43" s="22"/>
      <c r="C43" s="12"/>
      <c r="D43" s="12"/>
      <c r="E43" s="12"/>
    </row>
    <row r="44" spans="1:5">
      <c r="A44" s="22"/>
      <c r="C44" s="12"/>
      <c r="D44" s="12"/>
      <c r="E44" s="12"/>
    </row>
    <row r="45" spans="1:5">
      <c r="A45" s="22"/>
      <c r="C45" s="12"/>
      <c r="D45" s="12"/>
      <c r="E45" s="12"/>
    </row>
    <row r="46" spans="1:5">
      <c r="A46" s="22"/>
      <c r="C46" s="12"/>
      <c r="D46" s="12"/>
      <c r="E46" s="12"/>
    </row>
    <row r="47" spans="1:5">
      <c r="A47" s="22"/>
      <c r="C47" s="12"/>
      <c r="D47" s="12"/>
      <c r="E47" s="12"/>
    </row>
    <row r="48" spans="1:5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C102" s="12"/>
      <c r="D102" s="12"/>
      <c r="E102" s="12"/>
    </row>
    <row r="103" spans="1:5">
      <c r="A103" s="22"/>
      <c r="C103" s="12"/>
      <c r="D103" s="12"/>
      <c r="E103" s="12"/>
    </row>
    <row r="104" spans="1:5">
      <c r="A104" s="22"/>
      <c r="C104" s="12"/>
      <c r="D104" s="12"/>
      <c r="E104" s="12"/>
    </row>
    <row r="105" spans="1:5">
      <c r="A105" s="22"/>
      <c r="C105" s="12"/>
      <c r="D105" s="12"/>
      <c r="E105" s="12"/>
    </row>
    <row r="106" spans="1:5">
      <c r="A106" s="22"/>
      <c r="C106" s="12"/>
      <c r="D106" s="12"/>
      <c r="E106" s="12"/>
    </row>
    <row r="107" spans="1:5">
      <c r="A107" s="22"/>
      <c r="C107" s="12"/>
      <c r="D107" s="12"/>
      <c r="E107" s="12"/>
    </row>
    <row r="108" spans="1:5">
      <c r="A108" s="22"/>
      <c r="C108" s="12"/>
      <c r="D108" s="12"/>
      <c r="E108" s="12"/>
    </row>
    <row r="109" spans="1:5">
      <c r="A109" s="22"/>
      <c r="C109" s="12"/>
      <c r="D109" s="12"/>
      <c r="E109" s="12"/>
    </row>
    <row r="110" spans="1:5">
      <c r="A110" s="22"/>
      <c r="C110" s="12"/>
      <c r="D110" s="12"/>
      <c r="E110" s="12"/>
    </row>
    <row r="111" spans="1:5">
      <c r="A111" s="22"/>
      <c r="C111" s="12"/>
      <c r="D111" s="12"/>
      <c r="E111" s="12"/>
    </row>
    <row r="112" spans="1:5">
      <c r="A112" s="22"/>
      <c r="C112" s="12"/>
      <c r="D112" s="12"/>
      <c r="E112" s="12"/>
    </row>
    <row r="113" spans="1:5">
      <c r="A113" s="22"/>
      <c r="C113" s="12"/>
      <c r="D113" s="12"/>
      <c r="E113" s="12"/>
    </row>
    <row r="114" spans="1:5">
      <c r="A114" s="22"/>
      <c r="C114" s="12"/>
      <c r="D114" s="12"/>
      <c r="E114" s="12"/>
    </row>
    <row r="115" spans="1:5">
      <c r="A115" s="22"/>
      <c r="C115" s="12"/>
      <c r="D115" s="12"/>
      <c r="E115" s="12"/>
    </row>
    <row r="116" spans="1:5">
      <c r="A116" s="22"/>
      <c r="C116" s="12"/>
      <c r="D116" s="12"/>
      <c r="E116" s="12"/>
    </row>
    <row r="117" spans="1:5">
      <c r="A117" s="22"/>
      <c r="C117" s="12"/>
      <c r="D117" s="12"/>
      <c r="E117" s="12"/>
    </row>
    <row r="118" spans="1:5">
      <c r="A118" s="22"/>
      <c r="C118" s="12"/>
      <c r="D118" s="12"/>
      <c r="E118" s="12"/>
    </row>
    <row r="119" spans="1:5">
      <c r="A119" s="22"/>
      <c r="C119" s="12"/>
      <c r="D119" s="12"/>
      <c r="E119" s="12"/>
    </row>
    <row r="120" spans="1:5">
      <c r="A120" s="22"/>
      <c r="C120" s="12"/>
      <c r="D120" s="12"/>
      <c r="E120" s="12"/>
    </row>
    <row r="121" spans="1:5">
      <c r="A121" s="22"/>
      <c r="C121" s="12"/>
      <c r="D121" s="12"/>
      <c r="E121" s="12"/>
    </row>
    <row r="122" spans="1:5">
      <c r="A122" s="22"/>
      <c r="C122" s="12"/>
      <c r="D122" s="12"/>
      <c r="E122" s="12"/>
    </row>
    <row r="123" spans="1:5">
      <c r="A123" s="22"/>
      <c r="C123" s="12"/>
      <c r="D123" s="12"/>
      <c r="E123" s="12"/>
    </row>
    <row r="124" spans="1:5">
      <c r="A124" s="22"/>
      <c r="C124" s="12"/>
      <c r="D124" s="12"/>
      <c r="E124" s="12"/>
    </row>
    <row r="125" spans="1:5">
      <c r="A125" s="22"/>
      <c r="C125" s="12"/>
      <c r="D125" s="12"/>
      <c r="E125" s="12"/>
    </row>
    <row r="126" spans="1:5">
      <c r="A126" s="22"/>
      <c r="C126" s="12"/>
      <c r="D126" s="12"/>
      <c r="E126" s="12"/>
    </row>
    <row r="127" spans="1:5">
      <c r="A127" s="22"/>
      <c r="C127" s="12"/>
      <c r="D127" s="12"/>
      <c r="E127" s="12"/>
    </row>
    <row r="128" spans="1:5">
      <c r="D128" s="12"/>
      <c r="E128" s="12"/>
    </row>
  </sheetData>
  <hyperlinks>
    <hyperlink ref="A1" location="Índice!A1" display="Voltar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2">
    <tabColor rgb="FF00B0F0"/>
  </sheetPr>
  <dimension ref="A1:DZ128"/>
  <sheetViews>
    <sheetView showGridLines="0" zoomScaleNormal="100" workbookViewId="0">
      <pane xSplit="1" ySplit="2" topLeftCell="B3" activePane="bottomRight" state="frozen"/>
      <selection pane="topRight" activeCell="I2" sqref="I2"/>
      <selection pane="bottomLeft" activeCell="I2" sqref="I2"/>
      <selection pane="bottomRight" activeCell="O24" sqref="O24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H2" s="7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Índice!AD30</f>
        <v>Gráfico 22 – PE, PG e relação PE/PG mensal em 2021</v>
      </c>
      <c r="D5" s="13"/>
      <c r="E5" s="13"/>
    </row>
    <row r="6" spans="1:130">
      <c r="C6" s="29"/>
    </row>
    <row r="7" spans="1:130" ht="15" customHeight="1">
      <c r="A7" s="4" t="s">
        <v>50</v>
      </c>
      <c r="C7" s="4" t="s">
        <v>74</v>
      </c>
      <c r="D7" s="4" t="s">
        <v>75</v>
      </c>
      <c r="E7" s="4" t="s">
        <v>76</v>
      </c>
    </row>
    <row r="8" spans="1:130">
      <c r="B8" s="4"/>
      <c r="C8" s="32" t="s">
        <v>25</v>
      </c>
      <c r="D8" s="95" t="s">
        <v>222</v>
      </c>
      <c r="E8" s="95" t="s">
        <v>222</v>
      </c>
    </row>
    <row r="9" spans="1:130">
      <c r="A9" s="22">
        <v>44562</v>
      </c>
      <c r="B9" s="6"/>
      <c r="C9" s="14">
        <v>0.76409914813385682</v>
      </c>
      <c r="D9" s="77">
        <v>5.3205317614314627</v>
      </c>
      <c r="E9" s="77">
        <v>6.9631431659434311</v>
      </c>
    </row>
    <row r="10" spans="1:130">
      <c r="A10" s="22">
        <v>44593</v>
      </c>
      <c r="B10" s="6"/>
      <c r="C10" s="14">
        <v>0.72135895255419091</v>
      </c>
      <c r="D10" s="77">
        <v>4.9436593188311555</v>
      </c>
      <c r="E10" s="77">
        <v>6.8532584247088426</v>
      </c>
    </row>
    <row r="11" spans="1:130">
      <c r="A11" s="22">
        <v>44621</v>
      </c>
      <c r="B11" s="6"/>
      <c r="C11" s="14">
        <v>0.69678971479490948</v>
      </c>
      <c r="D11" s="77">
        <v>4.9894555792604454</v>
      </c>
      <c r="E11" s="77">
        <v>7.1606332202090899</v>
      </c>
    </row>
    <row r="12" spans="1:130">
      <c r="A12" s="22">
        <v>44652</v>
      </c>
      <c r="B12" s="6"/>
      <c r="C12" s="14">
        <v>0.73928441118908061</v>
      </c>
      <c r="D12" s="77">
        <v>5.4156182442227649</v>
      </c>
      <c r="E12" s="77">
        <v>7.3254868657546446</v>
      </c>
    </row>
    <row r="13" spans="1:130">
      <c r="A13" s="22">
        <v>44682</v>
      </c>
      <c r="B13" s="6"/>
      <c r="C13" s="14">
        <v>0.72816528492608656</v>
      </c>
      <c r="D13" s="77">
        <v>5.3340522569426305</v>
      </c>
      <c r="E13" s="77">
        <v>7.3253317170758434</v>
      </c>
    </row>
    <row r="14" spans="1:130">
      <c r="A14" s="22">
        <v>44713</v>
      </c>
      <c r="B14" s="6"/>
      <c r="C14" s="14">
        <v>0.68004782636489758</v>
      </c>
      <c r="D14" s="77">
        <v>4.9237634370657384</v>
      </c>
      <c r="E14" s="77">
        <v>7.2403193513389201</v>
      </c>
    </row>
    <row r="15" spans="1:130">
      <c r="A15" s="22">
        <v>44743</v>
      </c>
      <c r="B15" s="6"/>
      <c r="C15" s="14">
        <v>0.71780137096126784</v>
      </c>
      <c r="D15" s="77">
        <v>4.3700680282842868</v>
      </c>
      <c r="E15" s="77">
        <v>6.0881299549929295</v>
      </c>
    </row>
    <row r="16" spans="1:130">
      <c r="A16" s="22">
        <v>44774</v>
      </c>
      <c r="B16" s="6"/>
      <c r="C16" s="14">
        <v>0.72544203280791553</v>
      </c>
      <c r="D16" s="77">
        <v>3.9595312216935525</v>
      </c>
      <c r="E16" s="77">
        <v>5.4580945721709622</v>
      </c>
    </row>
    <row r="17" spans="1:5">
      <c r="A17" s="22">
        <v>44805</v>
      </c>
      <c r="B17" s="6"/>
      <c r="C17" s="14">
        <v>0.69054694332066635</v>
      </c>
      <c r="D17" s="77">
        <v>3.5026103924963614</v>
      </c>
      <c r="E17" s="77">
        <v>5.0722263364937792</v>
      </c>
    </row>
    <row r="18" spans="1:5">
      <c r="A18" s="22">
        <v>44835</v>
      </c>
      <c r="B18" s="6"/>
      <c r="C18" s="14">
        <v>0.72451402158974887</v>
      </c>
      <c r="D18" s="77">
        <v>3.5749113641696995</v>
      </c>
      <c r="E18" s="77">
        <v>4.934219708164556</v>
      </c>
    </row>
    <row r="19" spans="1:5">
      <c r="A19" s="22">
        <v>44866</v>
      </c>
      <c r="B19" s="6"/>
      <c r="C19" s="14">
        <v>0.75779135448646173</v>
      </c>
      <c r="D19" s="77">
        <v>3.837523605361651</v>
      </c>
      <c r="E19" s="77">
        <v>5.0640899802324286</v>
      </c>
    </row>
    <row r="20" spans="1:5">
      <c r="A20" s="22">
        <v>44896</v>
      </c>
      <c r="C20" s="14">
        <v>0.77088513804594572</v>
      </c>
      <c r="D20" s="77">
        <v>3.8297601719714645</v>
      </c>
      <c r="E20" s="77">
        <v>4.96800364017811</v>
      </c>
    </row>
    <row r="21" spans="1:5">
      <c r="A21" s="22"/>
      <c r="C21" s="12"/>
      <c r="D21" s="12"/>
      <c r="E21" s="12"/>
    </row>
    <row r="22" spans="1:5">
      <c r="A22" s="22"/>
      <c r="C22" s="12"/>
      <c r="D22" s="12"/>
      <c r="E22" s="12"/>
    </row>
    <row r="23" spans="1:5">
      <c r="A23" s="22"/>
      <c r="C23" s="12"/>
      <c r="D23" s="12"/>
      <c r="E23" s="12"/>
    </row>
    <row r="24" spans="1:5">
      <c r="A24" s="22"/>
      <c r="C24" s="12"/>
      <c r="D24" s="12"/>
      <c r="E24" s="12"/>
    </row>
    <row r="25" spans="1:5">
      <c r="A25" s="22"/>
      <c r="C25" s="12"/>
      <c r="D25" s="14"/>
      <c r="E25" s="14"/>
    </row>
    <row r="26" spans="1:5">
      <c r="A26" s="22"/>
      <c r="C26" s="12"/>
      <c r="D26" s="12"/>
      <c r="E26" s="12"/>
    </row>
    <row r="27" spans="1:5">
      <c r="A27" s="22"/>
      <c r="C27" s="12"/>
      <c r="D27" s="12"/>
      <c r="E27" s="12"/>
    </row>
    <row r="28" spans="1:5">
      <c r="A28" s="22"/>
      <c r="C28" s="12"/>
      <c r="D28" s="12"/>
      <c r="E28" s="12"/>
    </row>
    <row r="29" spans="1:5">
      <c r="A29" s="22"/>
      <c r="C29" s="12"/>
      <c r="D29" s="12"/>
      <c r="E29" s="12"/>
    </row>
    <row r="30" spans="1:5">
      <c r="A30" s="22"/>
      <c r="C30" s="12"/>
      <c r="D30" s="12"/>
      <c r="E30" s="12"/>
    </row>
    <row r="31" spans="1:5">
      <c r="A31" s="22"/>
      <c r="C31" s="12"/>
      <c r="D31" s="12"/>
      <c r="E31" s="12"/>
    </row>
    <row r="32" spans="1:5">
      <c r="A32" s="22"/>
      <c r="C32" s="12"/>
      <c r="D32" s="12"/>
      <c r="E32" s="12"/>
    </row>
    <row r="33" spans="1:5">
      <c r="A33" s="22"/>
      <c r="C33" s="12"/>
      <c r="D33" s="12"/>
      <c r="E33" s="12"/>
    </row>
    <row r="34" spans="1:5">
      <c r="A34" s="22"/>
      <c r="C34" s="12"/>
      <c r="D34" s="12"/>
      <c r="E34" s="12"/>
    </row>
    <row r="35" spans="1:5">
      <c r="A35" s="22"/>
      <c r="C35" s="12"/>
      <c r="D35" s="12"/>
      <c r="E35" s="12"/>
    </row>
    <row r="36" spans="1:5">
      <c r="A36" s="22"/>
      <c r="C36" s="12"/>
      <c r="D36" s="12"/>
      <c r="E36" s="12"/>
    </row>
    <row r="37" spans="1:5">
      <c r="A37" s="22"/>
      <c r="C37" s="12"/>
      <c r="D37" s="12"/>
      <c r="E37" s="12"/>
    </row>
    <row r="38" spans="1:5">
      <c r="A38" s="22"/>
      <c r="C38" s="12"/>
      <c r="D38" s="12"/>
      <c r="E38" s="12"/>
    </row>
    <row r="39" spans="1:5">
      <c r="A39" s="22"/>
      <c r="C39" s="12"/>
      <c r="D39" s="12"/>
      <c r="E39" s="12"/>
    </row>
    <row r="40" spans="1:5">
      <c r="A40" s="22"/>
      <c r="C40" s="12"/>
      <c r="D40" s="12"/>
      <c r="E40" s="12"/>
    </row>
    <row r="41" spans="1:5">
      <c r="A41" s="22"/>
      <c r="C41" s="12"/>
      <c r="D41" s="12"/>
      <c r="E41" s="12"/>
    </row>
    <row r="42" spans="1:5">
      <c r="A42" s="22"/>
      <c r="C42" s="12"/>
      <c r="D42" s="12"/>
      <c r="E42" s="12"/>
    </row>
    <row r="43" spans="1:5">
      <c r="A43" s="22"/>
      <c r="C43" s="12"/>
      <c r="D43" s="12"/>
      <c r="E43" s="12"/>
    </row>
    <row r="44" spans="1:5">
      <c r="A44" s="22"/>
      <c r="C44" s="12"/>
      <c r="D44" s="12"/>
      <c r="E44" s="12"/>
    </row>
    <row r="45" spans="1:5">
      <c r="A45" s="22"/>
      <c r="C45" s="12"/>
      <c r="D45" s="12"/>
      <c r="E45" s="12"/>
    </row>
    <row r="46" spans="1:5">
      <c r="A46" s="22"/>
      <c r="C46" s="12"/>
      <c r="D46" s="12"/>
      <c r="E46" s="12"/>
    </row>
    <row r="47" spans="1:5">
      <c r="A47" s="22"/>
      <c r="C47" s="12"/>
      <c r="D47" s="12"/>
      <c r="E47" s="12"/>
    </row>
    <row r="48" spans="1:5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C102" s="12"/>
      <c r="D102" s="12"/>
      <c r="E102" s="12"/>
    </row>
    <row r="103" spans="1:5">
      <c r="A103" s="22"/>
      <c r="C103" s="12"/>
      <c r="D103" s="12"/>
      <c r="E103" s="12"/>
    </row>
    <row r="104" spans="1:5">
      <c r="A104" s="22"/>
      <c r="C104" s="12"/>
      <c r="D104" s="12"/>
      <c r="E104" s="12"/>
    </row>
    <row r="105" spans="1:5">
      <c r="A105" s="22"/>
      <c r="C105" s="12"/>
      <c r="D105" s="12"/>
      <c r="E105" s="12"/>
    </row>
    <row r="106" spans="1:5">
      <c r="A106" s="22"/>
      <c r="C106" s="12"/>
      <c r="D106" s="12"/>
      <c r="E106" s="12"/>
    </row>
    <row r="107" spans="1:5">
      <c r="A107" s="22"/>
      <c r="C107" s="12"/>
      <c r="D107" s="12"/>
      <c r="E107" s="12"/>
    </row>
    <row r="108" spans="1:5">
      <c r="A108" s="22"/>
      <c r="C108" s="12"/>
      <c r="D108" s="12"/>
      <c r="E108" s="12"/>
    </row>
    <row r="109" spans="1:5">
      <c r="A109" s="22"/>
      <c r="C109" s="12"/>
      <c r="D109" s="12"/>
      <c r="E109" s="12"/>
    </row>
    <row r="110" spans="1:5">
      <c r="A110" s="22"/>
      <c r="C110" s="12"/>
      <c r="D110" s="12"/>
      <c r="E110" s="12"/>
    </row>
    <row r="111" spans="1:5">
      <c r="A111" s="22"/>
      <c r="C111" s="12"/>
      <c r="D111" s="12"/>
      <c r="E111" s="12"/>
    </row>
    <row r="112" spans="1:5">
      <c r="A112" s="22"/>
      <c r="C112" s="12"/>
      <c r="D112" s="12"/>
      <c r="E112" s="12"/>
    </row>
    <row r="113" spans="1:5">
      <c r="A113" s="22"/>
      <c r="C113" s="12"/>
      <c r="D113" s="12"/>
      <c r="E113" s="12"/>
    </row>
    <row r="114" spans="1:5">
      <c r="A114" s="22"/>
      <c r="C114" s="12"/>
      <c r="D114" s="12"/>
      <c r="E114" s="12"/>
    </row>
    <row r="115" spans="1:5">
      <c r="A115" s="22"/>
      <c r="C115" s="12"/>
      <c r="D115" s="12"/>
      <c r="E115" s="12"/>
    </row>
    <row r="116" spans="1:5">
      <c r="A116" s="22"/>
      <c r="C116" s="12"/>
      <c r="D116" s="12"/>
      <c r="E116" s="12"/>
    </row>
    <row r="117" spans="1:5">
      <c r="A117" s="22"/>
      <c r="C117" s="12"/>
      <c r="D117" s="12"/>
      <c r="E117" s="12"/>
    </row>
    <row r="118" spans="1:5">
      <c r="A118" s="22"/>
      <c r="C118" s="12"/>
      <c r="D118" s="12"/>
      <c r="E118" s="12"/>
    </row>
    <row r="119" spans="1:5">
      <c r="A119" s="22"/>
      <c r="C119" s="12"/>
      <c r="D119" s="12"/>
      <c r="E119" s="12"/>
    </row>
    <row r="120" spans="1:5">
      <c r="A120" s="22"/>
      <c r="C120" s="12"/>
      <c r="D120" s="12"/>
      <c r="E120" s="12"/>
    </row>
    <row r="121" spans="1:5">
      <c r="A121" s="22"/>
      <c r="C121" s="12"/>
      <c r="D121" s="12"/>
      <c r="E121" s="12"/>
    </row>
    <row r="122" spans="1:5">
      <c r="A122" s="22"/>
      <c r="C122" s="12"/>
      <c r="D122" s="12"/>
      <c r="E122" s="12"/>
    </row>
    <row r="123" spans="1:5">
      <c r="A123" s="22"/>
      <c r="C123" s="12"/>
      <c r="D123" s="12"/>
      <c r="E123" s="12"/>
    </row>
    <row r="124" spans="1:5">
      <c r="A124" s="22"/>
      <c r="C124" s="12"/>
      <c r="D124" s="12"/>
      <c r="E124" s="12"/>
    </row>
    <row r="125" spans="1:5">
      <c r="A125" s="22"/>
      <c r="C125" s="12"/>
      <c r="D125" s="12"/>
      <c r="E125" s="12"/>
    </row>
    <row r="126" spans="1:5">
      <c r="A126" s="22"/>
      <c r="C126" s="12"/>
      <c r="D126" s="12"/>
      <c r="E126" s="12"/>
    </row>
    <row r="127" spans="1:5">
      <c r="A127" s="22"/>
      <c r="C127" s="12"/>
      <c r="D127" s="12"/>
      <c r="E127" s="12"/>
    </row>
    <row r="128" spans="1:5">
      <c r="A128" s="22"/>
      <c r="C128" s="12"/>
      <c r="D128" s="12"/>
      <c r="E128" s="12"/>
    </row>
  </sheetData>
  <hyperlinks>
    <hyperlink ref="A1" location="Índice!A1" display="Voltar" xr:uid="{00000000-0004-0000-1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3">
    <tabColor rgb="FF00B0F0"/>
  </sheetPr>
  <dimension ref="A1:EA128"/>
  <sheetViews>
    <sheetView showGridLines="0" workbookViewId="0">
      <pane xSplit="1" ySplit="2" topLeftCell="B3" activePane="bottomRight" state="frozen"/>
      <selection pane="topRight" activeCell="I2" sqref="I2"/>
      <selection pane="bottomLeft" activeCell="I2" sqref="I2"/>
      <selection pane="bottomRight" activeCell="Q29" sqref="Q29"/>
    </sheetView>
  </sheetViews>
  <sheetFormatPr defaultColWidth="9.44140625" defaultRowHeight="14.4"/>
  <cols>
    <col min="1" max="1" width="13" style="2" customWidth="1"/>
    <col min="2" max="2" width="8.5546875" style="2" customWidth="1"/>
    <col min="3" max="6" width="17" style="2" customWidth="1"/>
    <col min="7" max="16384" width="9.44140625" style="2"/>
  </cols>
  <sheetData>
    <row r="1" spans="1:131">
      <c r="A1" s="1" t="s">
        <v>5</v>
      </c>
      <c r="B1" s="1"/>
    </row>
    <row r="2" spans="1:131" s="56" customFormat="1" ht="23.4">
      <c r="D2" s="7"/>
      <c r="E2" s="62"/>
      <c r="F2" s="10"/>
      <c r="G2" s="10"/>
      <c r="H2" s="57"/>
      <c r="I2" s="10"/>
      <c r="J2" s="7" t="str">
        <f>Título_ACBio</f>
        <v>Análise de Conjuntura - Ano 2022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</row>
    <row r="5" spans="1:131">
      <c r="C5" s="38" t="str">
        <f>Índice!AD34</f>
        <v>Gráfico 23 - Diferenciação Tributária - ICMS (gasolina C x etanol hidratado) 2022 e 2021</v>
      </c>
      <c r="D5" s="13"/>
      <c r="E5" s="13"/>
      <c r="F5" s="13"/>
    </row>
    <row r="6" spans="1:131">
      <c r="C6" s="133"/>
    </row>
    <row r="7" spans="1:131">
      <c r="A7" s="4" t="s">
        <v>77</v>
      </c>
      <c r="C7" s="4" t="s">
        <v>78</v>
      </c>
      <c r="D7" s="4" t="s">
        <v>79</v>
      </c>
      <c r="E7" s="5" t="s">
        <v>232</v>
      </c>
      <c r="F7" s="5" t="s">
        <v>231</v>
      </c>
    </row>
    <row r="8" spans="1:131">
      <c r="B8" s="4"/>
      <c r="C8" s="32" t="s">
        <v>25</v>
      </c>
      <c r="D8" s="32"/>
      <c r="E8" s="32"/>
      <c r="F8" s="32"/>
    </row>
    <row r="9" spans="1:131">
      <c r="A9" s="6" t="s">
        <v>91</v>
      </c>
      <c r="B9" s="6"/>
      <c r="C9" s="155">
        <v>0.18</v>
      </c>
      <c r="D9" s="155">
        <v>9.2899999999999996E-2</v>
      </c>
      <c r="E9" s="156">
        <v>0.15</v>
      </c>
      <c r="F9" s="104">
        <f>C9-D9</f>
        <v>8.7099999999999997E-2</v>
      </c>
    </row>
    <row r="10" spans="1:131">
      <c r="A10" s="6" t="s">
        <v>90</v>
      </c>
      <c r="B10" s="6"/>
      <c r="C10" s="155">
        <v>0.18</v>
      </c>
      <c r="D10" s="155">
        <v>9.5799999999999996E-2</v>
      </c>
      <c r="E10" s="155">
        <v>0.11699999999999999</v>
      </c>
      <c r="F10" s="104">
        <f t="shared" ref="F10:F22" si="0">C10-D10</f>
        <v>8.4199999999999997E-2</v>
      </c>
    </row>
    <row r="11" spans="1:131">
      <c r="A11" s="6" t="s">
        <v>83</v>
      </c>
      <c r="B11" s="6"/>
      <c r="C11" s="155">
        <v>0.18</v>
      </c>
      <c r="D11" s="155">
        <v>0.12</v>
      </c>
      <c r="E11" s="155">
        <v>4.4999999999999984E-2</v>
      </c>
      <c r="F11" s="104">
        <f t="shared" si="0"/>
        <v>0.06</v>
      </c>
    </row>
    <row r="12" spans="1:131">
      <c r="A12" s="6" t="s">
        <v>89</v>
      </c>
      <c r="B12" s="6"/>
      <c r="C12" s="155">
        <v>0.18</v>
      </c>
      <c r="D12" s="104">
        <v>0.12</v>
      </c>
      <c r="E12" s="104">
        <v>0.10999999999999999</v>
      </c>
      <c r="F12" s="104">
        <f t="shared" si="0"/>
        <v>0.06</v>
      </c>
    </row>
    <row r="13" spans="1:131">
      <c r="A13" s="6" t="s">
        <v>88</v>
      </c>
      <c r="B13" s="6"/>
      <c r="C13" s="155">
        <v>0.17</v>
      </c>
      <c r="D13" s="155">
        <v>0.1133</v>
      </c>
      <c r="E13" s="155">
        <v>9.9999999999999978E-2</v>
      </c>
      <c r="F13" s="104">
        <f t="shared" si="0"/>
        <v>5.6700000000000014E-2</v>
      </c>
    </row>
    <row r="14" spans="1:131">
      <c r="A14" s="6" t="s">
        <v>87</v>
      </c>
      <c r="B14" s="6"/>
      <c r="C14" s="155">
        <v>0.18</v>
      </c>
      <c r="D14" s="155">
        <v>0.12859999999999999</v>
      </c>
      <c r="E14" s="155">
        <v>8.0000000000000016E-2</v>
      </c>
      <c r="F14" s="104">
        <f t="shared" si="0"/>
        <v>5.1400000000000001E-2</v>
      </c>
    </row>
    <row r="15" spans="1:131">
      <c r="A15" s="6" t="s">
        <v>223</v>
      </c>
      <c r="B15" s="6"/>
      <c r="C15" s="155">
        <v>0.18</v>
      </c>
      <c r="D15" s="155">
        <v>0.13</v>
      </c>
      <c r="E15" s="104">
        <v>0</v>
      </c>
      <c r="F15" s="104">
        <f t="shared" si="0"/>
        <v>4.9999999999999989E-2</v>
      </c>
    </row>
    <row r="16" spans="1:131">
      <c r="A16" s="6" t="s">
        <v>80</v>
      </c>
      <c r="B16" s="6"/>
      <c r="C16" s="155">
        <v>0.18</v>
      </c>
      <c r="D16" s="155">
        <v>0.13289999999999999</v>
      </c>
      <c r="E16" s="104">
        <v>1.9999999999999962E-2</v>
      </c>
      <c r="F16" s="104">
        <f t="shared" si="0"/>
        <v>4.7100000000000003E-2</v>
      </c>
    </row>
    <row r="17" spans="1:6">
      <c r="A17" s="6" t="s">
        <v>84</v>
      </c>
      <c r="B17" s="6"/>
      <c r="C17" s="155">
        <v>0.17</v>
      </c>
      <c r="D17" s="155">
        <v>0.14169999999999999</v>
      </c>
      <c r="E17" s="104">
        <v>4.9999999999999989E-2</v>
      </c>
      <c r="F17" s="104">
        <f t="shared" si="0"/>
        <v>2.830000000000002E-2</v>
      </c>
    </row>
    <row r="18" spans="1:6">
      <c r="A18" s="6" t="s">
        <v>85</v>
      </c>
      <c r="B18" s="6"/>
      <c r="C18" s="155">
        <v>0.18</v>
      </c>
      <c r="D18" s="104">
        <v>0.15329999999999999</v>
      </c>
      <c r="E18" s="104">
        <v>5.999999999999997E-2</v>
      </c>
      <c r="F18" s="104">
        <f t="shared" si="0"/>
        <v>2.6700000000000002E-2</v>
      </c>
    </row>
    <row r="19" spans="1:6">
      <c r="A19" s="6" t="s">
        <v>86</v>
      </c>
      <c r="B19" s="6"/>
      <c r="C19" s="155">
        <v>0.18</v>
      </c>
      <c r="D19" s="104">
        <v>0.15329999999999999</v>
      </c>
      <c r="E19" s="104">
        <v>5.999999999999997E-2</v>
      </c>
      <c r="F19" s="104">
        <f t="shared" si="0"/>
        <v>2.6700000000000002E-2</v>
      </c>
    </row>
    <row r="20" spans="1:6">
      <c r="A20" s="6" t="s">
        <v>75</v>
      </c>
      <c r="B20" s="6"/>
      <c r="C20" s="155">
        <v>0.18</v>
      </c>
      <c r="D20" s="104">
        <v>0.1552</v>
      </c>
      <c r="E20" s="104">
        <v>3.999999999999998E-2</v>
      </c>
      <c r="F20" s="104">
        <f t="shared" si="0"/>
        <v>2.4799999999999989E-2</v>
      </c>
    </row>
    <row r="21" spans="1:6">
      <c r="A21" s="6" t="s">
        <v>82</v>
      </c>
      <c r="C21" s="155">
        <v>0.2</v>
      </c>
      <c r="D21" s="155">
        <v>0.18</v>
      </c>
      <c r="E21" s="155">
        <v>3.999999999999998E-2</v>
      </c>
      <c r="F21" s="104">
        <f t="shared" si="0"/>
        <v>2.0000000000000018E-2</v>
      </c>
    </row>
    <row r="22" spans="1:6">
      <c r="A22" s="6" t="s">
        <v>81</v>
      </c>
      <c r="C22" s="155">
        <v>0.17</v>
      </c>
      <c r="D22" s="104">
        <v>0.15179999999999999</v>
      </c>
      <c r="E22" s="104">
        <v>3.0000000000000027E-2</v>
      </c>
      <c r="F22" s="104">
        <f t="shared" si="0"/>
        <v>1.8200000000000022E-2</v>
      </c>
    </row>
    <row r="23" spans="1:6">
      <c r="A23" s="22"/>
      <c r="C23" s="14"/>
      <c r="D23" s="14"/>
      <c r="E23" s="14"/>
      <c r="F23" s="14"/>
    </row>
    <row r="24" spans="1:6">
      <c r="A24" s="22"/>
      <c r="C24" s="14"/>
      <c r="D24" s="14"/>
      <c r="E24" s="14"/>
      <c r="F24" s="14"/>
    </row>
    <row r="25" spans="1:6">
      <c r="A25" s="22"/>
      <c r="C25" s="12"/>
      <c r="D25" s="12"/>
      <c r="E25" s="12"/>
      <c r="F25" s="12"/>
    </row>
    <row r="26" spans="1:6">
      <c r="A26" s="22"/>
      <c r="C26" s="12"/>
      <c r="D26" s="12"/>
      <c r="E26" s="12"/>
      <c r="F26" s="12"/>
    </row>
    <row r="27" spans="1:6">
      <c r="A27" s="22"/>
      <c r="C27" s="12"/>
      <c r="D27" s="12"/>
      <c r="E27" s="12"/>
      <c r="F27" s="12"/>
    </row>
    <row r="28" spans="1:6">
      <c r="A28" s="22"/>
      <c r="C28" s="12"/>
      <c r="D28" s="12"/>
      <c r="E28" s="12"/>
      <c r="F28" s="12"/>
    </row>
    <row r="29" spans="1:6">
      <c r="A29" s="22"/>
      <c r="C29" s="12"/>
      <c r="D29" s="12"/>
      <c r="E29" s="12"/>
      <c r="F29" s="12"/>
    </row>
    <row r="30" spans="1:6">
      <c r="A30" s="22"/>
      <c r="C30" s="12"/>
      <c r="D30" s="12"/>
      <c r="E30" s="12"/>
      <c r="F30" s="12"/>
    </row>
    <row r="31" spans="1:6">
      <c r="A31" s="22"/>
      <c r="C31" s="12"/>
      <c r="D31" s="12"/>
      <c r="E31" s="12"/>
      <c r="F31" s="12"/>
    </row>
    <row r="32" spans="1:6">
      <c r="A32" s="22"/>
      <c r="C32" s="12"/>
      <c r="D32" s="12"/>
      <c r="E32" s="12"/>
      <c r="F32" s="12"/>
    </row>
    <row r="33" spans="1:6">
      <c r="A33" s="22"/>
      <c r="C33" s="12"/>
      <c r="D33" s="12"/>
      <c r="E33" s="12"/>
      <c r="F33" s="12"/>
    </row>
    <row r="34" spans="1:6">
      <c r="A34" s="22"/>
      <c r="C34" s="12"/>
      <c r="D34" s="12"/>
      <c r="E34" s="12"/>
      <c r="F34" s="12"/>
    </row>
    <row r="35" spans="1:6">
      <c r="A35" s="22"/>
      <c r="C35" s="12"/>
      <c r="D35" s="12"/>
      <c r="E35" s="12"/>
      <c r="F35" s="12"/>
    </row>
    <row r="36" spans="1:6">
      <c r="A36" s="22"/>
      <c r="C36" s="12"/>
      <c r="D36" s="12"/>
      <c r="E36" s="12"/>
      <c r="F36" s="12"/>
    </row>
    <row r="37" spans="1:6">
      <c r="A37" s="22"/>
      <c r="C37" s="12"/>
      <c r="D37" s="12"/>
      <c r="E37" s="12"/>
      <c r="F37" s="12"/>
    </row>
    <row r="38" spans="1:6">
      <c r="A38" s="22"/>
      <c r="C38" s="12"/>
      <c r="D38" s="12"/>
      <c r="E38" s="12"/>
      <c r="F38" s="12"/>
    </row>
    <row r="39" spans="1:6">
      <c r="A39" s="22"/>
      <c r="C39" s="12"/>
      <c r="D39" s="12"/>
      <c r="E39" s="12"/>
      <c r="F39" s="12"/>
    </row>
    <row r="40" spans="1:6">
      <c r="A40" s="22"/>
      <c r="C40" s="12"/>
      <c r="D40" s="12"/>
      <c r="E40" s="12"/>
      <c r="F40" s="12"/>
    </row>
    <row r="41" spans="1:6">
      <c r="A41" s="22"/>
      <c r="C41" s="12"/>
      <c r="D41" s="12"/>
      <c r="E41" s="12"/>
      <c r="F41" s="12"/>
    </row>
    <row r="42" spans="1:6">
      <c r="A42" s="22"/>
      <c r="C42" s="12"/>
      <c r="D42" s="12"/>
      <c r="E42" s="12"/>
      <c r="F42" s="12"/>
    </row>
    <row r="43" spans="1:6">
      <c r="A43" s="22"/>
      <c r="C43" s="12"/>
      <c r="D43" s="12"/>
      <c r="E43" s="12"/>
      <c r="F43" s="12"/>
    </row>
    <row r="44" spans="1:6">
      <c r="A44" s="22"/>
      <c r="C44" s="12"/>
      <c r="D44" s="12"/>
      <c r="E44" s="12"/>
      <c r="F44" s="12"/>
    </row>
    <row r="45" spans="1:6">
      <c r="A45" s="22"/>
      <c r="C45" s="12"/>
      <c r="D45" s="12"/>
      <c r="E45" s="12"/>
      <c r="F45" s="12"/>
    </row>
    <row r="46" spans="1:6">
      <c r="A46" s="22"/>
      <c r="C46" s="12"/>
      <c r="D46" s="12"/>
      <c r="E46" s="12"/>
      <c r="F46" s="12"/>
    </row>
    <row r="47" spans="1:6">
      <c r="A47" s="22"/>
      <c r="C47" s="12"/>
      <c r="D47" s="12"/>
      <c r="E47" s="12"/>
      <c r="F47" s="12"/>
    </row>
    <row r="48" spans="1:6">
      <c r="A48" s="22"/>
      <c r="C48" s="12"/>
      <c r="D48" s="12"/>
      <c r="E48" s="12"/>
      <c r="F48" s="12"/>
    </row>
    <row r="49" spans="1:6">
      <c r="A49" s="22"/>
      <c r="C49" s="12"/>
      <c r="D49" s="12"/>
      <c r="E49" s="12"/>
      <c r="F49" s="12"/>
    </row>
    <row r="50" spans="1:6">
      <c r="A50" s="22"/>
      <c r="C50" s="12"/>
      <c r="D50" s="12"/>
      <c r="E50" s="12"/>
      <c r="F50" s="12"/>
    </row>
    <row r="51" spans="1:6">
      <c r="A51" s="22"/>
      <c r="C51" s="12"/>
      <c r="D51" s="12"/>
      <c r="E51" s="12"/>
      <c r="F51" s="12"/>
    </row>
    <row r="52" spans="1:6">
      <c r="A52" s="22"/>
      <c r="C52" s="12"/>
      <c r="D52" s="12"/>
      <c r="E52" s="12"/>
      <c r="F52" s="12"/>
    </row>
    <row r="53" spans="1:6">
      <c r="A53" s="22"/>
      <c r="C53" s="12"/>
      <c r="D53" s="12"/>
      <c r="E53" s="12"/>
      <c r="F53" s="12"/>
    </row>
    <row r="54" spans="1:6">
      <c r="A54" s="22"/>
      <c r="C54" s="12"/>
      <c r="D54" s="12"/>
      <c r="E54" s="12"/>
      <c r="F54" s="12"/>
    </row>
    <row r="55" spans="1:6">
      <c r="A55" s="22"/>
      <c r="C55" s="12"/>
      <c r="D55" s="12"/>
      <c r="E55" s="12"/>
      <c r="F55" s="12"/>
    </row>
    <row r="56" spans="1:6">
      <c r="A56" s="22"/>
      <c r="C56" s="12"/>
      <c r="D56" s="12"/>
      <c r="E56" s="12"/>
      <c r="F56" s="12"/>
    </row>
    <row r="57" spans="1:6">
      <c r="A57" s="22"/>
      <c r="C57" s="12"/>
      <c r="D57" s="12"/>
      <c r="E57" s="12"/>
      <c r="F57" s="12"/>
    </row>
    <row r="58" spans="1:6">
      <c r="A58" s="22"/>
      <c r="C58" s="12"/>
      <c r="D58" s="12"/>
      <c r="E58" s="12"/>
      <c r="F58" s="12"/>
    </row>
    <row r="59" spans="1:6">
      <c r="A59" s="22"/>
      <c r="C59" s="12"/>
      <c r="D59" s="12"/>
      <c r="E59" s="12"/>
      <c r="F59" s="12"/>
    </row>
    <row r="60" spans="1:6">
      <c r="A60" s="22"/>
      <c r="C60" s="12"/>
      <c r="D60" s="12"/>
      <c r="E60" s="12"/>
      <c r="F60" s="12"/>
    </row>
    <row r="61" spans="1:6">
      <c r="A61" s="22"/>
      <c r="C61" s="12"/>
      <c r="D61" s="12"/>
      <c r="E61" s="12"/>
      <c r="F61" s="12"/>
    </row>
    <row r="62" spans="1:6">
      <c r="A62" s="22"/>
      <c r="C62" s="12"/>
      <c r="D62" s="12"/>
      <c r="E62" s="12"/>
      <c r="F62" s="12"/>
    </row>
    <row r="63" spans="1:6">
      <c r="A63" s="22"/>
      <c r="C63" s="12"/>
      <c r="D63" s="12"/>
      <c r="E63" s="12"/>
      <c r="F63" s="12"/>
    </row>
    <row r="64" spans="1:6">
      <c r="A64" s="22"/>
      <c r="C64" s="12"/>
      <c r="D64" s="12"/>
      <c r="E64" s="12"/>
      <c r="F64" s="12"/>
    </row>
    <row r="65" spans="1:6">
      <c r="A65" s="22"/>
      <c r="C65" s="12"/>
      <c r="D65" s="12"/>
      <c r="E65" s="12"/>
      <c r="F65" s="12"/>
    </row>
    <row r="66" spans="1:6">
      <c r="A66" s="22"/>
      <c r="C66" s="12"/>
      <c r="D66" s="12"/>
      <c r="E66" s="12"/>
      <c r="F66" s="12"/>
    </row>
    <row r="67" spans="1:6">
      <c r="A67" s="22"/>
      <c r="C67" s="12"/>
      <c r="D67" s="12"/>
      <c r="E67" s="12"/>
      <c r="F67" s="12"/>
    </row>
    <row r="68" spans="1:6">
      <c r="A68" s="22"/>
      <c r="C68" s="12"/>
      <c r="D68" s="12"/>
      <c r="E68" s="12"/>
      <c r="F68" s="12"/>
    </row>
    <row r="69" spans="1:6">
      <c r="A69" s="22"/>
      <c r="C69" s="12"/>
      <c r="D69" s="12"/>
      <c r="E69" s="12"/>
      <c r="F69" s="12"/>
    </row>
    <row r="70" spans="1:6">
      <c r="A70" s="22"/>
      <c r="C70" s="12"/>
      <c r="D70" s="12"/>
      <c r="E70" s="12"/>
      <c r="F70" s="12"/>
    </row>
    <row r="71" spans="1:6">
      <c r="A71" s="22"/>
      <c r="C71" s="12"/>
      <c r="D71" s="12"/>
      <c r="E71" s="12"/>
      <c r="F71" s="12"/>
    </row>
    <row r="72" spans="1:6">
      <c r="A72" s="22"/>
      <c r="C72" s="12"/>
      <c r="D72" s="12"/>
      <c r="E72" s="12"/>
      <c r="F72" s="12"/>
    </row>
    <row r="73" spans="1:6">
      <c r="A73" s="22"/>
      <c r="C73" s="12"/>
      <c r="D73" s="12"/>
      <c r="E73" s="12"/>
      <c r="F73" s="12"/>
    </row>
    <row r="74" spans="1:6">
      <c r="A74" s="22"/>
      <c r="C74" s="12"/>
      <c r="D74" s="12"/>
      <c r="E74" s="12"/>
      <c r="F74" s="12"/>
    </row>
    <row r="75" spans="1:6">
      <c r="A75" s="22"/>
      <c r="C75" s="12"/>
      <c r="D75" s="12"/>
      <c r="E75" s="12"/>
      <c r="F75" s="12"/>
    </row>
    <row r="76" spans="1:6">
      <c r="A76" s="22"/>
      <c r="C76" s="12"/>
      <c r="D76" s="12"/>
      <c r="E76" s="12"/>
      <c r="F76" s="12"/>
    </row>
    <row r="77" spans="1:6">
      <c r="A77" s="22"/>
      <c r="C77" s="12"/>
      <c r="D77" s="12"/>
      <c r="E77" s="12"/>
      <c r="F77" s="12"/>
    </row>
    <row r="78" spans="1:6">
      <c r="A78" s="22"/>
      <c r="C78" s="12"/>
      <c r="D78" s="12"/>
      <c r="E78" s="12"/>
      <c r="F78" s="12"/>
    </row>
    <row r="79" spans="1:6">
      <c r="A79" s="22"/>
      <c r="C79" s="12"/>
      <c r="D79" s="12"/>
      <c r="E79" s="12"/>
      <c r="F79" s="12"/>
    </row>
    <row r="80" spans="1:6">
      <c r="A80" s="22"/>
      <c r="C80" s="12"/>
      <c r="D80" s="12"/>
      <c r="E80" s="12"/>
      <c r="F80" s="12"/>
    </row>
    <row r="81" spans="1:6">
      <c r="A81" s="22"/>
      <c r="C81" s="12"/>
      <c r="D81" s="12"/>
      <c r="E81" s="12"/>
      <c r="F81" s="12"/>
    </row>
    <row r="82" spans="1:6">
      <c r="A82" s="22"/>
      <c r="C82" s="12"/>
      <c r="D82" s="12"/>
      <c r="E82" s="12"/>
      <c r="F82" s="12"/>
    </row>
    <row r="83" spans="1:6">
      <c r="A83" s="22"/>
      <c r="C83" s="12"/>
      <c r="D83" s="12"/>
      <c r="E83" s="12"/>
      <c r="F83" s="12"/>
    </row>
    <row r="84" spans="1:6">
      <c r="A84" s="22"/>
      <c r="C84" s="12"/>
      <c r="D84" s="12"/>
      <c r="E84" s="12"/>
      <c r="F84" s="12"/>
    </row>
    <row r="85" spans="1:6">
      <c r="A85" s="22"/>
      <c r="C85" s="12"/>
      <c r="D85" s="12"/>
      <c r="E85" s="12"/>
      <c r="F85" s="12"/>
    </row>
    <row r="86" spans="1:6">
      <c r="A86" s="22"/>
      <c r="C86" s="12"/>
      <c r="D86" s="12"/>
      <c r="E86" s="12"/>
      <c r="F86" s="12"/>
    </row>
    <row r="87" spans="1:6">
      <c r="A87" s="22"/>
      <c r="C87" s="12"/>
      <c r="D87" s="12"/>
      <c r="E87" s="12"/>
      <c r="F87" s="12"/>
    </row>
    <row r="88" spans="1:6">
      <c r="A88" s="22"/>
      <c r="C88" s="12"/>
      <c r="D88" s="12"/>
      <c r="E88" s="12"/>
      <c r="F88" s="12"/>
    </row>
    <row r="89" spans="1:6">
      <c r="A89" s="22"/>
      <c r="C89" s="12"/>
      <c r="D89" s="12"/>
      <c r="E89" s="12"/>
      <c r="F89" s="12"/>
    </row>
    <row r="90" spans="1:6">
      <c r="A90" s="22"/>
      <c r="C90" s="12"/>
      <c r="D90" s="12"/>
      <c r="E90" s="12"/>
      <c r="F90" s="12"/>
    </row>
    <row r="91" spans="1:6">
      <c r="A91" s="22"/>
      <c r="C91" s="12"/>
      <c r="D91" s="12"/>
      <c r="E91" s="12"/>
      <c r="F91" s="12"/>
    </row>
    <row r="92" spans="1:6">
      <c r="A92" s="22"/>
      <c r="C92" s="12"/>
      <c r="D92" s="12"/>
      <c r="E92" s="12"/>
      <c r="F92" s="12"/>
    </row>
    <row r="93" spans="1:6">
      <c r="A93" s="22"/>
      <c r="C93" s="12"/>
      <c r="D93" s="12"/>
      <c r="E93" s="12"/>
      <c r="F93" s="12"/>
    </row>
    <row r="94" spans="1:6">
      <c r="A94" s="22"/>
      <c r="C94" s="12"/>
      <c r="D94" s="12"/>
      <c r="E94" s="12"/>
      <c r="F94" s="12"/>
    </row>
    <row r="95" spans="1:6">
      <c r="A95" s="22"/>
      <c r="C95" s="12"/>
      <c r="D95" s="12"/>
      <c r="E95" s="12"/>
      <c r="F95" s="12"/>
    </row>
    <row r="96" spans="1:6">
      <c r="A96" s="22"/>
      <c r="C96" s="12"/>
      <c r="D96" s="12"/>
      <c r="E96" s="12"/>
      <c r="F96" s="12"/>
    </row>
    <row r="97" spans="1:6">
      <c r="A97" s="22"/>
      <c r="C97" s="12"/>
      <c r="D97" s="12"/>
      <c r="E97" s="12"/>
      <c r="F97" s="12"/>
    </row>
    <row r="98" spans="1:6">
      <c r="A98" s="22"/>
      <c r="C98" s="12"/>
      <c r="D98" s="12"/>
      <c r="E98" s="12"/>
      <c r="F98" s="12"/>
    </row>
    <row r="99" spans="1:6">
      <c r="A99" s="22"/>
      <c r="C99" s="12"/>
      <c r="D99" s="12"/>
      <c r="E99" s="12"/>
      <c r="F99" s="12"/>
    </row>
    <row r="100" spans="1:6">
      <c r="A100" s="22"/>
      <c r="C100" s="12"/>
      <c r="D100" s="12"/>
      <c r="E100" s="12"/>
      <c r="F100" s="12"/>
    </row>
    <row r="101" spans="1:6">
      <c r="A101" s="22"/>
      <c r="C101" s="12"/>
      <c r="D101" s="12"/>
      <c r="E101" s="12"/>
      <c r="F101" s="12"/>
    </row>
    <row r="102" spans="1:6">
      <c r="A102" s="22"/>
      <c r="C102" s="12"/>
      <c r="D102" s="12"/>
      <c r="E102" s="12"/>
      <c r="F102" s="12"/>
    </row>
    <row r="103" spans="1:6">
      <c r="A103" s="22"/>
      <c r="C103" s="12"/>
      <c r="D103" s="12"/>
      <c r="E103" s="12"/>
      <c r="F103" s="12"/>
    </row>
    <row r="104" spans="1:6">
      <c r="A104" s="22"/>
      <c r="C104" s="12"/>
      <c r="D104" s="12"/>
      <c r="E104" s="12"/>
      <c r="F104" s="12"/>
    </row>
    <row r="105" spans="1:6">
      <c r="A105" s="22"/>
      <c r="C105" s="12"/>
      <c r="D105" s="12"/>
      <c r="E105" s="12"/>
      <c r="F105" s="12"/>
    </row>
    <row r="106" spans="1:6">
      <c r="A106" s="22"/>
      <c r="C106" s="12"/>
      <c r="D106" s="12"/>
      <c r="E106" s="12"/>
      <c r="F106" s="12"/>
    </row>
    <row r="107" spans="1:6">
      <c r="A107" s="22"/>
      <c r="C107" s="12"/>
      <c r="D107" s="12"/>
      <c r="E107" s="12"/>
      <c r="F107" s="12"/>
    </row>
    <row r="108" spans="1:6">
      <c r="A108" s="22"/>
      <c r="C108" s="12"/>
      <c r="D108" s="12"/>
      <c r="E108" s="12"/>
      <c r="F108" s="12"/>
    </row>
    <row r="109" spans="1:6">
      <c r="A109" s="22"/>
      <c r="C109" s="12"/>
      <c r="D109" s="12"/>
      <c r="E109" s="12"/>
      <c r="F109" s="12"/>
    </row>
    <row r="110" spans="1:6">
      <c r="A110" s="22"/>
      <c r="C110" s="12"/>
      <c r="D110" s="12"/>
      <c r="E110" s="12"/>
      <c r="F110" s="12"/>
    </row>
    <row r="111" spans="1:6">
      <c r="A111" s="22"/>
      <c r="C111" s="12"/>
      <c r="D111" s="12"/>
      <c r="E111" s="12"/>
      <c r="F111" s="12"/>
    </row>
    <row r="112" spans="1:6">
      <c r="A112" s="22"/>
      <c r="C112" s="12"/>
      <c r="D112" s="12"/>
      <c r="E112" s="12"/>
      <c r="F112" s="12"/>
    </row>
    <row r="113" spans="1:6">
      <c r="A113" s="22"/>
      <c r="C113" s="12"/>
      <c r="D113" s="12"/>
      <c r="E113" s="12"/>
      <c r="F113" s="12"/>
    </row>
    <row r="114" spans="1:6">
      <c r="A114" s="22"/>
      <c r="C114" s="12"/>
      <c r="D114" s="12"/>
      <c r="E114" s="12"/>
      <c r="F114" s="12"/>
    </row>
    <row r="115" spans="1:6">
      <c r="A115" s="22"/>
      <c r="C115" s="12"/>
      <c r="D115" s="12"/>
      <c r="E115" s="12"/>
      <c r="F115" s="12"/>
    </row>
    <row r="116" spans="1:6">
      <c r="A116" s="22"/>
      <c r="C116" s="12"/>
      <c r="D116" s="12"/>
      <c r="E116" s="12"/>
      <c r="F116" s="12"/>
    </row>
    <row r="117" spans="1:6">
      <c r="A117" s="22"/>
      <c r="C117" s="12"/>
      <c r="D117" s="12"/>
      <c r="E117" s="12"/>
      <c r="F117" s="12"/>
    </row>
    <row r="118" spans="1:6">
      <c r="A118" s="22"/>
      <c r="C118" s="12"/>
      <c r="D118" s="12"/>
      <c r="E118" s="12"/>
      <c r="F118" s="12"/>
    </row>
    <row r="119" spans="1:6">
      <c r="A119" s="22"/>
      <c r="C119" s="12"/>
      <c r="D119" s="12"/>
      <c r="E119" s="12"/>
      <c r="F119" s="12"/>
    </row>
    <row r="120" spans="1:6">
      <c r="A120" s="22"/>
      <c r="C120" s="12"/>
      <c r="D120" s="12"/>
      <c r="E120" s="12"/>
      <c r="F120" s="12"/>
    </row>
    <row r="121" spans="1:6">
      <c r="A121" s="22"/>
      <c r="C121" s="12"/>
      <c r="D121" s="12"/>
      <c r="E121" s="12"/>
      <c r="F121" s="12"/>
    </row>
    <row r="122" spans="1:6">
      <c r="A122" s="22"/>
      <c r="C122" s="12"/>
      <c r="D122" s="12"/>
      <c r="E122" s="12"/>
      <c r="F122" s="12"/>
    </row>
    <row r="123" spans="1:6">
      <c r="A123" s="22"/>
      <c r="C123" s="12"/>
      <c r="D123" s="12"/>
      <c r="E123" s="12"/>
      <c r="F123" s="12"/>
    </row>
    <row r="124" spans="1:6">
      <c r="A124" s="22"/>
      <c r="C124" s="12"/>
      <c r="D124" s="12"/>
      <c r="E124" s="12"/>
      <c r="F124" s="12"/>
    </row>
    <row r="125" spans="1:6">
      <c r="A125" s="22"/>
      <c r="C125" s="12"/>
      <c r="D125" s="12"/>
      <c r="E125" s="12"/>
      <c r="F125" s="12"/>
    </row>
    <row r="126" spans="1:6">
      <c r="A126" s="22"/>
      <c r="C126" s="12"/>
      <c r="D126" s="12"/>
      <c r="E126" s="12"/>
      <c r="F126" s="12"/>
    </row>
    <row r="127" spans="1:6">
      <c r="A127" s="22"/>
      <c r="C127" s="12"/>
      <c r="D127" s="12"/>
      <c r="E127" s="12"/>
      <c r="F127" s="12"/>
    </row>
    <row r="128" spans="1:6">
      <c r="A128" s="22"/>
      <c r="C128" s="12"/>
      <c r="D128" s="12"/>
      <c r="E128" s="12"/>
      <c r="F128" s="12"/>
    </row>
  </sheetData>
  <sortState xmlns:xlrd2="http://schemas.microsoft.com/office/spreadsheetml/2017/richdata2" ref="A12:F27">
    <sortCondition ref="F12:F27"/>
    <sortCondition ref="A12:A27"/>
  </sortState>
  <phoneticPr fontId="16" type="noConversion"/>
  <hyperlinks>
    <hyperlink ref="A1" location="Índice!A1" display="Voltar" xr:uid="{00000000-0004-0000-1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022A-56A4-4A55-AFFF-D90C0191D247}">
  <sheetPr>
    <tabColor rgb="FF00B0F0"/>
  </sheetPr>
  <dimension ref="A1:S21"/>
  <sheetViews>
    <sheetView showGridLines="0" workbookViewId="0">
      <pane xSplit="1" ySplit="2" topLeftCell="B3" activePane="bottomRight" state="frozen"/>
      <selection activeCell="AD45" sqref="AD45"/>
      <selection pane="topRight" activeCell="AD45" sqref="AD45"/>
      <selection pane="bottomLeft" activeCell="AD45" sqref="AD45"/>
      <selection pane="bottomRight" activeCell="J6" sqref="J6"/>
    </sheetView>
  </sheetViews>
  <sheetFormatPr defaultRowHeight="14.4"/>
  <cols>
    <col min="1" max="1" width="13" customWidth="1"/>
    <col min="2" max="2" width="8.5546875" customWidth="1"/>
    <col min="3" max="4" width="21.5546875" customWidth="1"/>
    <col min="5" max="6" width="11.5546875" customWidth="1"/>
  </cols>
  <sheetData>
    <row r="1" spans="1:19" ht="15" customHeight="1">
      <c r="A1" s="1" t="s">
        <v>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3.25" customHeight="1">
      <c r="A2" s="56"/>
      <c r="B2" s="56"/>
      <c r="C2" s="57"/>
      <c r="D2" s="10"/>
      <c r="E2" s="10"/>
      <c r="F2" s="10"/>
      <c r="G2" s="57"/>
      <c r="I2" s="56"/>
      <c r="J2" s="7" t="str">
        <f>Título_ACBio</f>
        <v>Análise de Conjuntura - Ano 2022</v>
      </c>
      <c r="K2" s="7"/>
      <c r="L2" s="7"/>
      <c r="M2" s="7"/>
      <c r="N2" s="7"/>
      <c r="O2" s="7"/>
      <c r="P2" s="7"/>
      <c r="Q2" s="7"/>
      <c r="R2" s="7"/>
      <c r="S2" s="7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C5" s="37" t="str">
        <f>Índice!AD38</f>
        <v>Gráfico 24 - ROE das 20 maiores companhias do setor sucroenergético</v>
      </c>
    </row>
    <row r="7" spans="1:19">
      <c r="A7" s="134" t="s">
        <v>31</v>
      </c>
      <c r="C7" s="4" t="s">
        <v>235</v>
      </c>
      <c r="D7" s="4"/>
    </row>
    <row r="8" spans="1:19">
      <c r="C8" s="32" t="s">
        <v>25</v>
      </c>
    </row>
    <row r="9" spans="1:19">
      <c r="A9" s="103">
        <v>2017</v>
      </c>
      <c r="C9" s="136">
        <v>7.1177170157390515E-2</v>
      </c>
      <c r="D9" s="136"/>
    </row>
    <row r="10" spans="1:19">
      <c r="A10" s="103">
        <v>2018</v>
      </c>
      <c r="C10" s="136">
        <v>-1.8303632217316807E-2</v>
      </c>
      <c r="D10" s="136"/>
    </row>
    <row r="11" spans="1:19">
      <c r="A11" s="103">
        <v>2019</v>
      </c>
      <c r="C11" s="136">
        <v>0.24808890683061252</v>
      </c>
      <c r="D11" s="136"/>
    </row>
    <row r="12" spans="1:19">
      <c r="A12" s="103">
        <v>2020</v>
      </c>
      <c r="C12" s="136">
        <v>0.25084514297433369</v>
      </c>
      <c r="D12" s="136"/>
    </row>
    <row r="13" spans="1:19">
      <c r="A13" s="103">
        <v>2021</v>
      </c>
      <c r="C13" s="136">
        <v>0.22282937245410359</v>
      </c>
      <c r="D13" s="136"/>
    </row>
    <row r="19" spans="3:4">
      <c r="C19" s="135"/>
    </row>
    <row r="21" spans="3:4">
      <c r="D21" s="135"/>
    </row>
  </sheetData>
  <hyperlinks>
    <hyperlink ref="A1" location="Índice!A1" display="Voltar" xr:uid="{DCE8B9D1-51F1-407E-B6FF-9D41356BE56D}"/>
  </hyperlink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>
    <tabColor rgb="FF00B0F0"/>
  </sheetPr>
  <dimension ref="A1:DZ128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L22" sqref="L22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6" width="19.5546875" style="2" customWidth="1"/>
    <col min="7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 t="str">
        <f>Título_ACBio</f>
        <v>Análise de Conjuntura - Ano 2022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Índice!AD42</f>
        <v>Gráfico 25 - Fluxo de usinas de cana no Brasil</v>
      </c>
      <c r="D5" s="13"/>
      <c r="E5" s="13"/>
    </row>
    <row r="6" spans="1:130">
      <c r="C6" s="29"/>
    </row>
    <row r="7" spans="1:130" ht="26.4">
      <c r="A7" s="4" t="s">
        <v>31</v>
      </c>
      <c r="C7" s="4" t="s">
        <v>92</v>
      </c>
      <c r="D7" s="4" t="s">
        <v>93</v>
      </c>
      <c r="E7" s="4" t="s">
        <v>94</v>
      </c>
      <c r="F7" s="45" t="s">
        <v>95</v>
      </c>
    </row>
    <row r="8" spans="1:130">
      <c r="B8" s="4"/>
      <c r="C8" s="40" t="s">
        <v>96</v>
      </c>
      <c r="D8" s="40"/>
      <c r="E8" s="40"/>
      <c r="F8" s="46" t="s">
        <v>97</v>
      </c>
    </row>
    <row r="9" spans="1:130">
      <c r="A9" s="6">
        <v>2005</v>
      </c>
      <c r="B9" s="6"/>
      <c r="C9" s="39">
        <v>8</v>
      </c>
      <c r="D9" s="39"/>
      <c r="E9" s="39"/>
      <c r="F9" s="17">
        <v>6.8780000000000001</v>
      </c>
    </row>
    <row r="10" spans="1:130">
      <c r="A10" s="6">
        <v>2006</v>
      </c>
      <c r="B10" s="6"/>
      <c r="C10" s="39">
        <v>24</v>
      </c>
      <c r="D10" s="39"/>
      <c r="E10" s="39"/>
      <c r="F10" s="17">
        <v>51.32</v>
      </c>
    </row>
    <row r="11" spans="1:130">
      <c r="A11" s="6">
        <v>2007</v>
      </c>
      <c r="B11" s="6"/>
      <c r="C11" s="39">
        <v>26</v>
      </c>
      <c r="D11" s="39"/>
      <c r="E11" s="39"/>
      <c r="F11" s="17">
        <v>44.42</v>
      </c>
      <c r="H11" s="11"/>
    </row>
    <row r="12" spans="1:130">
      <c r="A12" s="6">
        <v>2008</v>
      </c>
      <c r="B12" s="6"/>
      <c r="C12" s="39">
        <v>34</v>
      </c>
      <c r="D12" s="39">
        <v>-4</v>
      </c>
      <c r="E12" s="39"/>
      <c r="F12" s="17">
        <v>63.135249999999999</v>
      </c>
    </row>
    <row r="13" spans="1:130">
      <c r="A13" s="6">
        <v>2009</v>
      </c>
      <c r="B13" s="6"/>
      <c r="C13" s="39">
        <v>21</v>
      </c>
      <c r="D13" s="39">
        <v>-5</v>
      </c>
      <c r="E13" s="39"/>
      <c r="F13" s="17">
        <v>54.149000000000001</v>
      </c>
    </row>
    <row r="14" spans="1:130">
      <c r="A14" s="6">
        <v>2010</v>
      </c>
      <c r="B14" s="6"/>
      <c r="C14" s="39">
        <v>13</v>
      </c>
      <c r="D14" s="39">
        <v>-5</v>
      </c>
      <c r="E14" s="39"/>
      <c r="F14" s="17">
        <v>19.187999999999999</v>
      </c>
    </row>
    <row r="15" spans="1:130">
      <c r="A15" s="6">
        <v>2011</v>
      </c>
      <c r="B15" s="6"/>
      <c r="C15" s="39">
        <v>5</v>
      </c>
      <c r="D15" s="39">
        <v>-19</v>
      </c>
      <c r="E15" s="39"/>
      <c r="F15" s="17">
        <v>-8.2479999999999993</v>
      </c>
    </row>
    <row r="16" spans="1:130">
      <c r="A16" s="6">
        <v>2012</v>
      </c>
      <c r="B16" s="6"/>
      <c r="C16" s="39">
        <v>2</v>
      </c>
      <c r="D16" s="39">
        <v>-20</v>
      </c>
      <c r="E16" s="39">
        <v>2</v>
      </c>
      <c r="F16" s="17">
        <v>-19.699100000000001</v>
      </c>
    </row>
    <row r="17" spans="1:6">
      <c r="A17" s="6">
        <v>2013</v>
      </c>
      <c r="B17" s="6"/>
      <c r="C17" s="39">
        <v>3</v>
      </c>
      <c r="D17" s="39">
        <v>-17</v>
      </c>
      <c r="E17" s="39">
        <v>2</v>
      </c>
      <c r="F17" s="17">
        <v>-10.971299999999999</v>
      </c>
    </row>
    <row r="18" spans="1:6">
      <c r="A18" s="6">
        <v>2014</v>
      </c>
      <c r="B18" s="6"/>
      <c r="C18" s="39"/>
      <c r="D18" s="39">
        <v>-15</v>
      </c>
      <c r="E18" s="39">
        <v>2</v>
      </c>
      <c r="F18" s="17">
        <v>-21.885200000000001</v>
      </c>
    </row>
    <row r="19" spans="1:6">
      <c r="A19" s="6">
        <v>2015</v>
      </c>
      <c r="B19" s="6"/>
      <c r="C19" s="39">
        <v>1</v>
      </c>
      <c r="D19" s="39">
        <v>-11</v>
      </c>
      <c r="E19" s="39">
        <v>7</v>
      </c>
      <c r="F19" s="17">
        <v>1.45</v>
      </c>
    </row>
    <row r="20" spans="1:6">
      <c r="A20" s="6">
        <v>2016</v>
      </c>
      <c r="C20" s="39">
        <v>2</v>
      </c>
      <c r="D20" s="39">
        <v>0</v>
      </c>
      <c r="E20" s="39">
        <v>3</v>
      </c>
      <c r="F20" s="17">
        <v>6.4530000000000003</v>
      </c>
    </row>
    <row r="21" spans="1:6">
      <c r="A21" s="6">
        <v>2017</v>
      </c>
      <c r="C21" s="39"/>
      <c r="D21" s="39">
        <v>-15</v>
      </c>
      <c r="E21" s="39">
        <v>3</v>
      </c>
      <c r="F21" s="17">
        <v>-20.921240000000001</v>
      </c>
    </row>
    <row r="22" spans="1:6">
      <c r="A22" s="6">
        <v>2018</v>
      </c>
      <c r="C22" s="39"/>
      <c r="D22" s="39">
        <v>-1</v>
      </c>
      <c r="E22" s="39">
        <v>4</v>
      </c>
      <c r="F22" s="17">
        <v>5.7549999999999999</v>
      </c>
    </row>
    <row r="23" spans="1:6">
      <c r="A23" s="6">
        <v>2019</v>
      </c>
      <c r="C23" s="39"/>
      <c r="D23" s="39">
        <v>-2</v>
      </c>
      <c r="E23" s="39">
        <v>1</v>
      </c>
      <c r="F23" s="17">
        <v>-6</v>
      </c>
    </row>
    <row r="24" spans="1:6">
      <c r="A24" s="6">
        <v>2020</v>
      </c>
      <c r="C24" s="44">
        <v>0</v>
      </c>
      <c r="D24" s="44">
        <v>-1</v>
      </c>
      <c r="E24" s="44">
        <v>4</v>
      </c>
      <c r="F24" s="17">
        <v>6.1829000000000001</v>
      </c>
    </row>
    <row r="25" spans="1:6">
      <c r="A25" s="6">
        <v>2021</v>
      </c>
      <c r="C25" s="44">
        <v>0</v>
      </c>
      <c r="D25" s="44">
        <v>-1</v>
      </c>
      <c r="E25" s="44">
        <v>0</v>
      </c>
      <c r="F25" s="17">
        <v>-5.5</v>
      </c>
    </row>
    <row r="26" spans="1:6">
      <c r="A26" s="6">
        <v>2022</v>
      </c>
      <c r="C26" s="44">
        <v>0</v>
      </c>
      <c r="D26" s="44">
        <v>-2</v>
      </c>
      <c r="E26" s="44">
        <v>2</v>
      </c>
      <c r="F26" s="17">
        <v>-2.7</v>
      </c>
    </row>
    <row r="27" spans="1:6">
      <c r="A27" s="22"/>
      <c r="C27" s="12"/>
      <c r="D27" s="12"/>
      <c r="E27" s="12"/>
    </row>
    <row r="28" spans="1:6">
      <c r="A28" s="22"/>
      <c r="C28" s="12"/>
      <c r="D28" s="12"/>
      <c r="E28" s="12"/>
    </row>
    <row r="29" spans="1:6">
      <c r="A29" s="22"/>
      <c r="C29" s="12"/>
      <c r="D29" s="12"/>
      <c r="E29" s="12"/>
    </row>
    <row r="30" spans="1:6">
      <c r="A30" s="22"/>
      <c r="C30" s="12"/>
      <c r="D30" s="12"/>
      <c r="E30" s="12"/>
    </row>
    <row r="31" spans="1:6">
      <c r="A31" s="22"/>
      <c r="C31" s="12"/>
      <c r="D31" s="12"/>
      <c r="E31" s="12"/>
    </row>
    <row r="32" spans="1:6">
      <c r="A32" s="22"/>
      <c r="C32" s="12"/>
      <c r="D32" s="12"/>
      <c r="E32" s="12"/>
    </row>
    <row r="33" spans="1:5">
      <c r="A33" s="22"/>
      <c r="C33" s="12"/>
      <c r="D33" s="12"/>
      <c r="E33" s="12"/>
    </row>
    <row r="34" spans="1:5">
      <c r="A34" s="22"/>
      <c r="C34" s="12"/>
      <c r="D34" s="12"/>
      <c r="E34" s="12"/>
    </row>
    <row r="35" spans="1:5">
      <c r="A35" s="22"/>
      <c r="C35" s="12"/>
      <c r="D35" s="12"/>
      <c r="E35" s="12"/>
    </row>
    <row r="36" spans="1:5">
      <c r="A36" s="22"/>
      <c r="C36" s="12"/>
      <c r="D36" s="12"/>
      <c r="E36" s="12"/>
    </row>
    <row r="37" spans="1:5">
      <c r="A37" s="22"/>
      <c r="C37" s="12"/>
      <c r="D37" s="12"/>
      <c r="E37" s="12"/>
    </row>
    <row r="38" spans="1:5">
      <c r="A38" s="22"/>
      <c r="C38" s="12"/>
      <c r="D38" s="12"/>
      <c r="E38" s="12"/>
    </row>
    <row r="39" spans="1:5">
      <c r="A39" s="22"/>
      <c r="C39" s="12"/>
      <c r="D39" s="12"/>
      <c r="E39" s="12"/>
    </row>
    <row r="40" spans="1:5">
      <c r="A40" s="22"/>
      <c r="C40" s="12"/>
      <c r="D40" s="12"/>
      <c r="E40" s="12"/>
    </row>
    <row r="41" spans="1:5">
      <c r="A41" s="22"/>
      <c r="C41" s="12"/>
      <c r="D41" s="12"/>
      <c r="E41" s="12"/>
    </row>
    <row r="42" spans="1:5">
      <c r="A42" s="22"/>
      <c r="C42" s="12"/>
      <c r="D42" s="12"/>
      <c r="E42" s="12"/>
    </row>
    <row r="43" spans="1:5">
      <c r="A43" s="22"/>
      <c r="C43" s="12"/>
      <c r="D43" s="12"/>
      <c r="E43" s="12"/>
    </row>
    <row r="44" spans="1:5">
      <c r="A44" s="22"/>
      <c r="C44" s="12"/>
      <c r="D44" s="12"/>
      <c r="E44" s="12"/>
    </row>
    <row r="45" spans="1:5">
      <c r="A45" s="22"/>
      <c r="C45" s="12"/>
      <c r="D45" s="12"/>
      <c r="E45" s="12"/>
    </row>
    <row r="46" spans="1:5">
      <c r="A46" s="22"/>
      <c r="C46" s="12"/>
      <c r="D46" s="12"/>
      <c r="E46" s="12"/>
    </row>
    <row r="47" spans="1:5">
      <c r="A47" s="22"/>
      <c r="C47" s="12"/>
      <c r="D47" s="12"/>
      <c r="E47" s="12"/>
    </row>
    <row r="48" spans="1:5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C102" s="12"/>
      <c r="D102" s="12"/>
      <c r="E102" s="12"/>
    </row>
    <row r="103" spans="1:5">
      <c r="A103" s="22"/>
      <c r="C103" s="12"/>
      <c r="D103" s="12"/>
      <c r="E103" s="12"/>
    </row>
    <row r="104" spans="1:5">
      <c r="A104" s="22"/>
      <c r="C104" s="12"/>
      <c r="D104" s="12"/>
      <c r="E104" s="12"/>
    </row>
    <row r="105" spans="1:5">
      <c r="A105" s="22"/>
      <c r="C105" s="12"/>
      <c r="D105" s="12"/>
      <c r="E105" s="12"/>
    </row>
    <row r="106" spans="1:5">
      <c r="A106" s="22"/>
      <c r="C106" s="12"/>
      <c r="D106" s="12"/>
      <c r="E106" s="12"/>
    </row>
    <row r="107" spans="1:5">
      <c r="A107" s="22"/>
      <c r="C107" s="12"/>
      <c r="D107" s="12"/>
      <c r="E107" s="12"/>
    </row>
    <row r="108" spans="1:5">
      <c r="A108" s="22"/>
      <c r="C108" s="12"/>
      <c r="D108" s="12"/>
      <c r="E108" s="12"/>
    </row>
    <row r="109" spans="1:5">
      <c r="A109" s="22"/>
      <c r="C109" s="12"/>
      <c r="D109" s="12"/>
      <c r="E109" s="12"/>
    </row>
    <row r="110" spans="1:5">
      <c r="A110" s="22"/>
      <c r="C110" s="12"/>
      <c r="D110" s="12"/>
      <c r="E110" s="12"/>
    </row>
    <row r="111" spans="1:5">
      <c r="A111" s="22"/>
      <c r="C111" s="12"/>
      <c r="D111" s="12"/>
      <c r="E111" s="12"/>
    </row>
    <row r="112" spans="1:5">
      <c r="A112" s="22"/>
      <c r="C112" s="12"/>
      <c r="D112" s="12"/>
      <c r="E112" s="12"/>
    </row>
    <row r="113" spans="1:5">
      <c r="A113" s="22"/>
      <c r="C113" s="12"/>
      <c r="D113" s="12"/>
      <c r="E113" s="12"/>
    </row>
    <row r="114" spans="1:5">
      <c r="A114" s="22"/>
      <c r="C114" s="12"/>
      <c r="D114" s="12"/>
      <c r="E114" s="12"/>
    </row>
    <row r="115" spans="1:5">
      <c r="A115" s="22"/>
      <c r="C115" s="12"/>
      <c r="D115" s="12"/>
      <c r="E115" s="12"/>
    </row>
    <row r="116" spans="1:5">
      <c r="A116" s="22"/>
      <c r="C116" s="12"/>
      <c r="D116" s="12"/>
      <c r="E116" s="12"/>
    </row>
    <row r="117" spans="1:5">
      <c r="A117" s="22"/>
      <c r="C117" s="12"/>
      <c r="D117" s="12"/>
      <c r="E117" s="12"/>
    </row>
    <row r="118" spans="1:5">
      <c r="A118" s="22"/>
      <c r="C118" s="12"/>
      <c r="D118" s="12"/>
      <c r="E118" s="12"/>
    </row>
    <row r="119" spans="1:5">
      <c r="A119" s="22"/>
      <c r="C119" s="12"/>
      <c r="D119" s="12"/>
      <c r="E119" s="12"/>
    </row>
    <row r="120" spans="1:5">
      <c r="A120" s="22"/>
      <c r="C120" s="12"/>
      <c r="D120" s="12"/>
      <c r="E120" s="12"/>
    </row>
    <row r="121" spans="1:5">
      <c r="A121" s="22"/>
      <c r="C121" s="12"/>
      <c r="D121" s="12"/>
      <c r="E121" s="12"/>
    </row>
    <row r="122" spans="1:5">
      <c r="A122" s="22"/>
      <c r="C122" s="12"/>
      <c r="D122" s="12"/>
      <c r="E122" s="12"/>
    </row>
    <row r="123" spans="1:5">
      <c r="A123" s="22"/>
      <c r="C123" s="12"/>
      <c r="D123" s="12"/>
      <c r="E123" s="12"/>
    </row>
    <row r="124" spans="1:5">
      <c r="A124" s="22"/>
      <c r="C124" s="12"/>
      <c r="D124" s="12"/>
      <c r="E124" s="12"/>
    </row>
    <row r="125" spans="1:5">
      <c r="A125" s="22"/>
      <c r="C125" s="12"/>
      <c r="D125" s="12"/>
      <c r="E125" s="12"/>
    </row>
    <row r="126" spans="1:5">
      <c r="A126" s="22"/>
      <c r="C126" s="12"/>
      <c r="D126" s="12"/>
      <c r="E126" s="12"/>
    </row>
    <row r="127" spans="1:5">
      <c r="A127" s="22"/>
      <c r="C127" s="12"/>
      <c r="D127" s="12"/>
      <c r="E127" s="12"/>
    </row>
    <row r="128" spans="1:5">
      <c r="A128" s="22"/>
      <c r="C128" s="12"/>
      <c r="D128" s="12"/>
      <c r="E128" s="12"/>
    </row>
  </sheetData>
  <hyperlinks>
    <hyperlink ref="A1" location="Índice!A1" display="Voltar" xr:uid="{00000000-0004-0000-17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>
    <tabColor rgb="FF00B0F0"/>
  </sheetPr>
  <dimension ref="A1:DZ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D28" sqref="D28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Índice!AD46</f>
        <v>Gráfico 26 - Evolução da capacidade instalada de produção de etanol no Brasil</v>
      </c>
      <c r="D5" s="13"/>
    </row>
    <row r="6" spans="1:130">
      <c r="C6" s="68"/>
    </row>
    <row r="7" spans="1:130">
      <c r="A7" s="74" t="s">
        <v>31</v>
      </c>
      <c r="C7" s="50" t="s">
        <v>43</v>
      </c>
      <c r="D7" s="50" t="s">
        <v>44</v>
      </c>
    </row>
    <row r="8" spans="1:130">
      <c r="B8" s="4"/>
      <c r="C8" s="32" t="s">
        <v>98</v>
      </c>
      <c r="D8" s="32"/>
    </row>
    <row r="9" spans="1:130">
      <c r="A9" s="44">
        <v>2013</v>
      </c>
      <c r="B9" s="6"/>
      <c r="C9" s="39">
        <v>104</v>
      </c>
      <c r="D9" s="39">
        <v>205</v>
      </c>
      <c r="E9" s="11"/>
      <c r="F9" s="42"/>
      <c r="H9" s="11"/>
    </row>
    <row r="10" spans="1:130">
      <c r="A10" s="44">
        <v>2014</v>
      </c>
      <c r="B10" s="6"/>
      <c r="C10" s="39">
        <v>106</v>
      </c>
      <c r="D10" s="39">
        <v>206</v>
      </c>
      <c r="E10" s="11"/>
      <c r="F10" s="42"/>
    </row>
    <row r="11" spans="1:130">
      <c r="A11" s="44">
        <v>2015</v>
      </c>
      <c r="B11" s="6"/>
      <c r="C11" s="39">
        <v>116</v>
      </c>
      <c r="D11" s="39">
        <v>213</v>
      </c>
      <c r="F11" s="11"/>
      <c r="G11" s="42"/>
    </row>
    <row r="12" spans="1:130">
      <c r="A12" s="44">
        <v>2016</v>
      </c>
      <c r="B12" s="6"/>
      <c r="C12" s="39">
        <v>120</v>
      </c>
      <c r="D12" s="39">
        <v>219</v>
      </c>
      <c r="G12" s="42"/>
    </row>
    <row r="13" spans="1:130">
      <c r="A13" s="44">
        <v>2017</v>
      </c>
      <c r="B13" s="6"/>
      <c r="C13" s="39">
        <v>128</v>
      </c>
      <c r="D13" s="39">
        <v>237</v>
      </c>
      <c r="G13" s="42"/>
    </row>
    <row r="14" spans="1:130">
      <c r="A14" s="44">
        <v>2018</v>
      </c>
      <c r="B14" s="6"/>
      <c r="C14" s="44">
        <v>126</v>
      </c>
      <c r="D14" s="44">
        <v>233</v>
      </c>
    </row>
    <row r="15" spans="1:130">
      <c r="A15" s="44">
        <v>2019</v>
      </c>
      <c r="B15" s="6"/>
      <c r="C15" s="44">
        <v>130</v>
      </c>
      <c r="D15" s="44">
        <v>237</v>
      </c>
    </row>
    <row r="16" spans="1:130">
      <c r="A16" s="44">
        <v>2020</v>
      </c>
      <c r="B16" s="6"/>
      <c r="C16" s="44">
        <v>129.34100000000001</v>
      </c>
      <c r="D16" s="44">
        <v>242.90199999999999</v>
      </c>
    </row>
    <row r="17" spans="1:12">
      <c r="A17" s="44">
        <v>2021</v>
      </c>
      <c r="B17" s="6"/>
      <c r="C17" s="44">
        <v>132</v>
      </c>
      <c r="D17" s="44">
        <v>246</v>
      </c>
      <c r="E17" s="72"/>
      <c r="F17" s="72"/>
    </row>
    <row r="18" spans="1:12">
      <c r="A18" s="44">
        <v>2022</v>
      </c>
      <c r="B18" s="6"/>
      <c r="C18" s="44">
        <v>135.773</v>
      </c>
      <c r="D18" s="44">
        <v>251.30529999999999</v>
      </c>
      <c r="J18" s="42"/>
    </row>
    <row r="19" spans="1:12">
      <c r="A19" s="22"/>
      <c r="B19" s="6"/>
      <c r="C19" s="12"/>
      <c r="D19" s="12"/>
    </row>
    <row r="20" spans="1:12">
      <c r="A20" s="22"/>
      <c r="C20" s="12"/>
      <c r="D20" s="12"/>
      <c r="L20" s="12"/>
    </row>
    <row r="21" spans="1:12">
      <c r="A21" s="22"/>
      <c r="C21" s="44"/>
      <c r="D21" s="44"/>
    </row>
    <row r="22" spans="1:12">
      <c r="A22" s="22"/>
      <c r="C22" s="12"/>
      <c r="D22" s="12"/>
    </row>
    <row r="23" spans="1:12">
      <c r="A23" s="22"/>
      <c r="C23" s="12"/>
      <c r="D23" s="12"/>
    </row>
    <row r="24" spans="1:12">
      <c r="A24" s="22"/>
      <c r="C24" s="12"/>
      <c r="D24" s="12"/>
    </row>
    <row r="25" spans="1:12">
      <c r="A25" s="22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00000000-0004-0000-18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tabColor rgb="FF00B0F0"/>
  </sheetPr>
  <dimension ref="A1:DZ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G22" sqref="G22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5" width="14.44140625" style="2" customWidth="1"/>
    <col min="6" max="6" width="15.5546875" style="2" customWidth="1"/>
    <col min="7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Índice!AD50</f>
        <v>Gráfico 27 - Capacidade brasileira de tancagem de etanol por região em 2022</v>
      </c>
      <c r="D5" s="13"/>
    </row>
    <row r="6" spans="1:130">
      <c r="C6" s="68"/>
    </row>
    <row r="7" spans="1:130" ht="28.8">
      <c r="A7" s="74" t="s">
        <v>99</v>
      </c>
      <c r="C7" s="50" t="s">
        <v>100</v>
      </c>
      <c r="D7" s="50" t="s">
        <v>101</v>
      </c>
      <c r="E7" s="50" t="s">
        <v>102</v>
      </c>
      <c r="F7" s="83" t="s">
        <v>34</v>
      </c>
    </row>
    <row r="8" spans="1:130" ht="14.85" customHeight="1">
      <c r="B8" s="4"/>
      <c r="C8" s="177" t="s">
        <v>224</v>
      </c>
      <c r="D8" s="177"/>
      <c r="E8" s="178"/>
      <c r="F8" s="124" t="s">
        <v>224</v>
      </c>
    </row>
    <row r="9" spans="1:130">
      <c r="A9" s="22" t="s">
        <v>104</v>
      </c>
      <c r="B9" s="6"/>
      <c r="C9" s="65">
        <v>1.036511</v>
      </c>
      <c r="D9" s="65">
        <v>3.7699410000000002</v>
      </c>
      <c r="E9" s="65">
        <v>0</v>
      </c>
      <c r="F9" s="84">
        <f>SUM(C9:E9)</f>
        <v>4.8064520000000002</v>
      </c>
      <c r="G9" s="92"/>
      <c r="H9" s="11"/>
      <c r="I9" s="42"/>
    </row>
    <row r="10" spans="1:130">
      <c r="A10" s="22" t="s">
        <v>105</v>
      </c>
      <c r="B10" s="6"/>
      <c r="C10" s="65">
        <v>0.38801600000000003</v>
      </c>
      <c r="D10" s="65">
        <v>0.71480900000000003</v>
      </c>
      <c r="E10" s="85">
        <v>2.3E-2</v>
      </c>
      <c r="F10" s="84">
        <f>SUM(C10:E10)</f>
        <v>1.1258250000000001</v>
      </c>
      <c r="G10" s="92"/>
      <c r="I10" s="42"/>
    </row>
    <row r="11" spans="1:130">
      <c r="A11" s="22" t="s">
        <v>106</v>
      </c>
      <c r="B11" s="6"/>
      <c r="C11" s="65">
        <v>7.5399999999999995E-2</v>
      </c>
      <c r="D11" s="65">
        <v>5.4399999999999997E-2</v>
      </c>
      <c r="E11" s="65">
        <v>0</v>
      </c>
      <c r="F11" s="84">
        <f t="shared" ref="F11:F13" si="0">SUM(C11:E11)</f>
        <v>0.1298</v>
      </c>
      <c r="G11" s="92"/>
    </row>
    <row r="12" spans="1:130">
      <c r="A12" s="22" t="s">
        <v>107</v>
      </c>
      <c r="B12" s="6"/>
      <c r="C12" s="65">
        <v>3.6363650000000001</v>
      </c>
      <c r="D12" s="65">
        <v>7.3935329999999997</v>
      </c>
      <c r="E12" s="85">
        <v>4.0932999999999997E-2</v>
      </c>
      <c r="F12" s="84">
        <f t="shared" si="0"/>
        <v>11.070831</v>
      </c>
      <c r="G12" s="92"/>
      <c r="J12" s="42"/>
    </row>
    <row r="13" spans="1:130">
      <c r="A13" s="22" t="s">
        <v>108</v>
      </c>
      <c r="B13" s="6"/>
      <c r="C13" s="65">
        <v>0.29133300000000001</v>
      </c>
      <c r="D13" s="12">
        <v>0.54951300000000003</v>
      </c>
      <c r="E13" s="86">
        <v>7.6099999999999996E-4</v>
      </c>
      <c r="F13" s="84">
        <f t="shared" si="0"/>
        <v>0.84160699999999999</v>
      </c>
      <c r="G13" s="92"/>
    </row>
    <row r="14" spans="1:130">
      <c r="A14" s="78" t="s">
        <v>27</v>
      </c>
      <c r="B14" s="6"/>
      <c r="C14" s="82">
        <v>5.4276249999999999</v>
      </c>
      <c r="D14" s="82">
        <v>12.482196</v>
      </c>
      <c r="E14" s="115">
        <v>6.4694000000000002E-2</v>
      </c>
      <c r="F14" s="87">
        <f>SUM(F9:F13)</f>
        <v>17.974515</v>
      </c>
      <c r="G14" s="92"/>
    </row>
    <row r="15" spans="1:130">
      <c r="A15" s="22"/>
      <c r="B15" s="6"/>
      <c r="C15" s="12"/>
      <c r="D15" s="12"/>
      <c r="E15" s="92"/>
    </row>
    <row r="16" spans="1:130">
      <c r="A16" s="22"/>
      <c r="B16" s="6"/>
      <c r="C16" s="12"/>
      <c r="D16" s="12"/>
    </row>
    <row r="17" spans="1:12">
      <c r="A17" s="22"/>
      <c r="B17" s="6"/>
      <c r="C17" s="98"/>
      <c r="D17" s="98"/>
      <c r="E17" s="98"/>
      <c r="J17" s="42"/>
    </row>
    <row r="18" spans="1:12">
      <c r="A18" s="22"/>
      <c r="B18" s="6"/>
      <c r="C18" s="18"/>
      <c r="D18" s="18"/>
      <c r="E18" s="18"/>
      <c r="F18" s="18"/>
      <c r="J18" s="42"/>
    </row>
    <row r="19" spans="1:12">
      <c r="A19" s="74"/>
      <c r="C19" s="65"/>
      <c r="D19" s="65"/>
    </row>
    <row r="20" spans="1:12">
      <c r="B20" s="4"/>
      <c r="C20" s="65"/>
      <c r="D20" s="65"/>
      <c r="L20" s="12"/>
    </row>
    <row r="21" spans="1:12">
      <c r="A21" s="22"/>
      <c r="B21" s="6"/>
      <c r="C21" s="65"/>
      <c r="D21" s="65"/>
    </row>
    <row r="22" spans="1:12">
      <c r="A22" s="22"/>
      <c r="B22" s="6"/>
      <c r="C22" s="65"/>
      <c r="D22" s="12"/>
    </row>
    <row r="23" spans="1:12">
      <c r="A23" s="22"/>
      <c r="B23" s="6"/>
      <c r="C23" s="82"/>
      <c r="D23" s="82"/>
    </row>
    <row r="24" spans="1:12">
      <c r="A24" s="22"/>
      <c r="B24" s="6"/>
    </row>
    <row r="25" spans="1:12">
      <c r="A25" s="22"/>
      <c r="B25" s="6"/>
    </row>
    <row r="26" spans="1:12">
      <c r="A26" s="78"/>
      <c r="B26" s="6"/>
    </row>
    <row r="27" spans="1:12">
      <c r="A27" s="2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mergeCells count="1">
    <mergeCell ref="C8:E8"/>
  </mergeCells>
  <hyperlinks>
    <hyperlink ref="A1" location="Índice!A1" display="Voltar" xr:uid="{00000000-0004-0000-1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>
    <tabColor rgb="FF00B0F0"/>
  </sheetPr>
  <dimension ref="A1:DZ128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N5" sqref="N5"/>
    </sheetView>
  </sheetViews>
  <sheetFormatPr defaultColWidth="9.44140625" defaultRowHeight="14.4"/>
  <cols>
    <col min="1" max="1" width="13" style="2" customWidth="1"/>
    <col min="2" max="2" width="8.5546875" style="2" customWidth="1"/>
    <col min="3" max="6" width="17" style="2" customWidth="1"/>
    <col min="7" max="7" width="11.5546875" style="2" customWidth="1"/>
    <col min="8" max="8" width="17" style="2" customWidth="1"/>
    <col min="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3" spans="1:130" s="61" customFormat="1" ht="23.4"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</row>
    <row r="5" spans="1:130">
      <c r="C5" s="21" t="str">
        <f>Índice!AD54</f>
        <v>Gráfico 28 - Participação da biomassa de cana na geração elétrica</v>
      </c>
      <c r="D5" s="13"/>
      <c r="E5" s="13"/>
    </row>
    <row r="6" spans="1:130">
      <c r="C6" s="29"/>
    </row>
    <row r="7" spans="1:130" ht="28.8">
      <c r="A7" s="4" t="s">
        <v>50</v>
      </c>
      <c r="C7" s="5" t="s">
        <v>109</v>
      </c>
      <c r="D7" s="5" t="s">
        <v>110</v>
      </c>
      <c r="E7" s="5" t="s">
        <v>111</v>
      </c>
      <c r="F7" s="5" t="s">
        <v>112</v>
      </c>
      <c r="G7" s="5" t="s">
        <v>113</v>
      </c>
      <c r="H7" s="5" t="s">
        <v>114</v>
      </c>
    </row>
    <row r="8" spans="1:130" ht="15.6">
      <c r="B8" s="4"/>
      <c r="C8" s="32" t="s">
        <v>115</v>
      </c>
      <c r="D8" s="32"/>
      <c r="E8" s="32"/>
      <c r="F8" s="32"/>
      <c r="G8" s="32"/>
      <c r="H8" s="32"/>
    </row>
    <row r="9" spans="1:130">
      <c r="A9" s="22">
        <v>44197</v>
      </c>
      <c r="C9" s="167">
        <v>43.055918282786301</v>
      </c>
      <c r="D9" s="167">
        <v>3.0107750851155894</v>
      </c>
      <c r="E9" s="167">
        <v>14.685228753545697</v>
      </c>
      <c r="F9" s="167">
        <v>7.3411080843427463</v>
      </c>
      <c r="G9" s="167">
        <v>0.69686851530913985</v>
      </c>
      <c r="H9" s="167">
        <v>0.93349640125537647</v>
      </c>
    </row>
    <row r="10" spans="1:130">
      <c r="A10" s="22">
        <v>44228</v>
      </c>
      <c r="C10" s="167">
        <v>48.636146684226212</v>
      </c>
      <c r="D10" s="167">
        <v>3.2546851999345208</v>
      </c>
      <c r="E10" s="167">
        <v>11.555042103209821</v>
      </c>
      <c r="F10" s="167">
        <v>5.2444286903482142</v>
      </c>
      <c r="G10" s="167">
        <v>0.61380130197172578</v>
      </c>
      <c r="H10" s="167">
        <v>0.94613698450000028</v>
      </c>
    </row>
    <row r="11" spans="1:130">
      <c r="A11" s="22">
        <v>44256</v>
      </c>
      <c r="C11" s="167">
        <v>50.102470913971786</v>
      </c>
      <c r="D11" s="167">
        <v>3.002821238688171</v>
      </c>
      <c r="E11" s="167">
        <v>10.024262094711021</v>
      </c>
      <c r="F11" s="167">
        <v>5.197948959903222</v>
      </c>
      <c r="G11" s="167">
        <v>0.7395693312728493</v>
      </c>
      <c r="H11" s="167">
        <v>1.2523084121854831</v>
      </c>
    </row>
    <row r="12" spans="1:130">
      <c r="A12" s="22">
        <v>44287</v>
      </c>
      <c r="C12" s="167">
        <v>44.758744154919462</v>
      </c>
      <c r="D12" s="167">
        <v>2.3253986975208312</v>
      </c>
      <c r="E12" s="167">
        <v>11.40964861692639</v>
      </c>
      <c r="F12" s="167">
        <v>6.0772957319777801</v>
      </c>
      <c r="G12" s="167">
        <v>0.74235549133750023</v>
      </c>
      <c r="H12" s="167">
        <v>2.9086769082069455</v>
      </c>
    </row>
    <row r="13" spans="1:130">
      <c r="A13" s="22">
        <v>44317</v>
      </c>
      <c r="C13" s="167">
        <v>41.426051375123649</v>
      </c>
      <c r="D13" s="167">
        <v>2.019226326241935</v>
      </c>
      <c r="E13" s="167">
        <v>12.950243489666665</v>
      </c>
      <c r="F13" s="167">
        <v>6.9416524381491946</v>
      </c>
      <c r="G13" s="167">
        <v>0.74508883303629059</v>
      </c>
      <c r="H13" s="167">
        <v>4.2496290215994641</v>
      </c>
    </row>
    <row r="14" spans="1:130">
      <c r="A14" s="22">
        <v>44348</v>
      </c>
      <c r="C14" s="167">
        <v>35.385266839890306</v>
      </c>
      <c r="D14" s="167">
        <v>2.2390044905027779</v>
      </c>
      <c r="E14" s="167">
        <v>17.241745852181943</v>
      </c>
      <c r="F14" s="167">
        <v>7.853721679090274</v>
      </c>
      <c r="G14" s="167">
        <v>0.77722522695277774</v>
      </c>
      <c r="H14" s="167">
        <v>4.2792456660069451</v>
      </c>
    </row>
    <row r="15" spans="1:130">
      <c r="A15" s="22">
        <v>44378</v>
      </c>
      <c r="C15" s="167">
        <v>31.406729007879047</v>
      </c>
      <c r="D15" s="167">
        <v>1.8790712425860212</v>
      </c>
      <c r="E15" s="167">
        <v>18.866589502110223</v>
      </c>
      <c r="F15" s="167">
        <v>9.4507232820618317</v>
      </c>
      <c r="G15" s="167">
        <v>0.79180238205107512</v>
      </c>
      <c r="H15" s="167">
        <v>4.6036110666357555</v>
      </c>
    </row>
    <row r="16" spans="1:130">
      <c r="A16" s="22">
        <v>44409</v>
      </c>
      <c r="C16" s="167">
        <v>30.188633376883075</v>
      </c>
      <c r="D16" s="167">
        <v>1.5653480974032263</v>
      </c>
      <c r="E16" s="167">
        <v>20.833353200942202</v>
      </c>
      <c r="F16" s="167">
        <v>10.685557449802422</v>
      </c>
      <c r="G16" s="167">
        <v>0.78665247752956957</v>
      </c>
      <c r="H16" s="167">
        <v>4.5430325694919338</v>
      </c>
    </row>
    <row r="17" spans="1:8">
      <c r="A17" s="22">
        <v>44440</v>
      </c>
      <c r="C17" s="167">
        <v>32.413151968979179</v>
      </c>
      <c r="D17" s="167">
        <v>1.837413515701388</v>
      </c>
      <c r="E17" s="167">
        <v>20.978255745684727</v>
      </c>
      <c r="F17" s="167">
        <v>10.510493333309732</v>
      </c>
      <c r="G17" s="167">
        <v>1.0028709609305557</v>
      </c>
      <c r="H17" s="167">
        <v>4.3680634521027839</v>
      </c>
    </row>
    <row r="18" spans="1:8">
      <c r="A18" s="22">
        <v>44470</v>
      </c>
      <c r="C18" s="167">
        <v>31.759476055236561</v>
      </c>
      <c r="D18" s="167">
        <v>2.7794554547284926</v>
      </c>
      <c r="E18" s="167">
        <v>20.406066493880374</v>
      </c>
      <c r="F18" s="167">
        <v>9.3388284700671989</v>
      </c>
      <c r="G18" s="167">
        <v>0.95116888364919339</v>
      </c>
      <c r="H18" s="167">
        <v>3.2962546506155905</v>
      </c>
    </row>
    <row r="19" spans="1:8">
      <c r="A19" s="22">
        <v>44501</v>
      </c>
      <c r="C19" s="167">
        <v>37.0979149092</v>
      </c>
      <c r="D19" s="167">
        <v>2.8680394562986131</v>
      </c>
      <c r="E19" s="167">
        <v>18.052308906868056</v>
      </c>
      <c r="F19" s="167">
        <v>7.8205864859999945</v>
      </c>
      <c r="G19" s="167">
        <v>1.0754736369583326</v>
      </c>
      <c r="H19" s="167">
        <v>2.2382228385444445</v>
      </c>
    </row>
    <row r="20" spans="1:8">
      <c r="A20" s="22">
        <v>44531</v>
      </c>
      <c r="C20" s="167">
        <v>42.169870985560493</v>
      </c>
      <c r="D20" s="167">
        <v>2.9393565584260783</v>
      </c>
      <c r="E20" s="167">
        <v>12.977591632014784</v>
      </c>
      <c r="F20" s="167">
        <v>7.7491472372983905</v>
      </c>
      <c r="G20" s="167">
        <v>1.0005472998064515</v>
      </c>
      <c r="H20" s="167">
        <v>1.0923567753534946</v>
      </c>
    </row>
    <row r="21" spans="1:8">
      <c r="A21" s="22">
        <v>44562</v>
      </c>
      <c r="C21" s="167">
        <v>47.867830158000011</v>
      </c>
      <c r="D21" s="167">
        <v>3.0825081319999974</v>
      </c>
      <c r="E21" s="167">
        <v>9.1113799699999998</v>
      </c>
      <c r="F21" s="167">
        <v>5.9992195350000079</v>
      </c>
      <c r="G21" s="167">
        <v>1.0821297719999996</v>
      </c>
      <c r="H21" s="167">
        <v>0.87376081199999978</v>
      </c>
    </row>
    <row r="22" spans="1:8">
      <c r="A22" s="22">
        <v>44593</v>
      </c>
      <c r="C22" s="167">
        <v>51.534764667999994</v>
      </c>
      <c r="D22" s="167">
        <v>3.2106262039999995</v>
      </c>
      <c r="E22" s="167">
        <v>7.5384775100000017</v>
      </c>
      <c r="F22" s="167">
        <v>6.6233657879999974</v>
      </c>
      <c r="G22" s="167">
        <v>1.1856899149999998</v>
      </c>
      <c r="H22" s="167">
        <v>0.81045709299999991</v>
      </c>
    </row>
    <row r="23" spans="1:8">
      <c r="A23" s="22">
        <v>44621</v>
      </c>
      <c r="C23" s="167">
        <v>52.717697172999991</v>
      </c>
      <c r="D23" s="167">
        <v>3.35596988</v>
      </c>
      <c r="E23" s="167">
        <v>6.8740594660000003</v>
      </c>
      <c r="F23" s="167">
        <v>7.0686179840000012</v>
      </c>
      <c r="G23" s="167">
        <v>1.1747714630000001</v>
      </c>
      <c r="H23" s="167">
        <v>1.0312562200000002</v>
      </c>
    </row>
    <row r="24" spans="1:8">
      <c r="A24" s="22">
        <v>44652</v>
      </c>
      <c r="C24" s="167">
        <v>49.412717150999988</v>
      </c>
      <c r="D24" s="167">
        <v>3.4582254800000016</v>
      </c>
      <c r="E24" s="167">
        <v>6.2190884359999998</v>
      </c>
      <c r="F24" s="167">
        <v>6.8911673710000025</v>
      </c>
      <c r="G24" s="167">
        <v>1.2116219119999998</v>
      </c>
      <c r="H24" s="167">
        <v>2.2085993880000001</v>
      </c>
    </row>
    <row r="25" spans="1:8">
      <c r="A25" s="22">
        <v>44682</v>
      </c>
      <c r="C25" s="167">
        <v>45.145739974000001</v>
      </c>
      <c r="D25" s="167">
        <v>3.1489908889999998</v>
      </c>
      <c r="E25" s="167">
        <v>8.1048935489999998</v>
      </c>
      <c r="F25" s="167">
        <v>7.7544113620000061</v>
      </c>
      <c r="G25" s="167">
        <v>1.132851335</v>
      </c>
      <c r="H25" s="167">
        <v>3.9453943929999995</v>
      </c>
    </row>
    <row r="26" spans="1:8">
      <c r="A26" s="22">
        <v>44713</v>
      </c>
      <c r="C26" s="167">
        <v>43.633191914999998</v>
      </c>
      <c r="D26" s="167">
        <v>3.2030059049999999</v>
      </c>
      <c r="E26" s="167">
        <v>8.7979870620000025</v>
      </c>
      <c r="F26" s="167">
        <v>8.059860052000003</v>
      </c>
      <c r="G26" s="167">
        <v>1.1524910919999998</v>
      </c>
      <c r="H26" s="167">
        <v>4.2816607000000007</v>
      </c>
    </row>
    <row r="27" spans="1:8">
      <c r="A27" s="22">
        <v>44743</v>
      </c>
      <c r="C27" s="167">
        <v>41.616739948999985</v>
      </c>
      <c r="D27" s="167">
        <v>2.447180694</v>
      </c>
      <c r="E27" s="167">
        <v>8.6787099170000008</v>
      </c>
      <c r="F27" s="167">
        <v>10.949852594999999</v>
      </c>
      <c r="G27" s="167">
        <v>1.2446080739999998</v>
      </c>
      <c r="H27" s="167">
        <v>4.7213299590000011</v>
      </c>
    </row>
    <row r="28" spans="1:8">
      <c r="A28" s="22">
        <v>44774</v>
      </c>
      <c r="C28" s="167">
        <v>40.138815864000001</v>
      </c>
      <c r="D28" s="167">
        <v>2.4817577500000008</v>
      </c>
      <c r="E28" s="167">
        <v>9.2691829670000025</v>
      </c>
      <c r="F28" s="167">
        <v>12.191886998999998</v>
      </c>
      <c r="G28" s="167">
        <v>1.4664015009999998</v>
      </c>
      <c r="H28" s="167">
        <v>4.4231734060000019</v>
      </c>
    </row>
    <row r="29" spans="1:8">
      <c r="A29" s="22">
        <v>44805</v>
      </c>
      <c r="C29" s="167">
        <v>40.630320968999989</v>
      </c>
      <c r="D29" s="167">
        <v>2.2085310399999982</v>
      </c>
      <c r="E29" s="167">
        <v>9.0332472429999999</v>
      </c>
      <c r="F29" s="167">
        <v>12.429079546999992</v>
      </c>
      <c r="G29" s="167">
        <v>1.7130606760000011</v>
      </c>
      <c r="H29" s="167">
        <v>4.1515856910000002</v>
      </c>
    </row>
    <row r="30" spans="1:8">
      <c r="A30" s="22">
        <v>44835</v>
      </c>
      <c r="C30" s="167">
        <v>40.852982375999993</v>
      </c>
      <c r="D30" s="167">
        <v>2.691322247</v>
      </c>
      <c r="E30" s="167">
        <v>9.0075716069999974</v>
      </c>
      <c r="F30" s="167">
        <v>12.558098282000001</v>
      </c>
      <c r="G30" s="167">
        <v>1.7930987539999996</v>
      </c>
      <c r="H30" s="167">
        <v>3.7313993910000005</v>
      </c>
    </row>
    <row r="31" spans="1:8">
      <c r="A31" s="22">
        <v>44866</v>
      </c>
      <c r="C31" s="167">
        <v>46.489830808000001</v>
      </c>
      <c r="D31" s="167">
        <v>2.5885758009999993</v>
      </c>
      <c r="E31" s="167">
        <v>7.47991283</v>
      </c>
      <c r="F31" s="167">
        <v>8.0625960529999983</v>
      </c>
      <c r="G31" s="167">
        <v>1.590258435</v>
      </c>
      <c r="H31" s="167">
        <v>3.193928477</v>
      </c>
    </row>
    <row r="32" spans="1:8">
      <c r="A32" s="22">
        <v>44896</v>
      </c>
      <c r="C32" s="167">
        <v>47.686403538</v>
      </c>
      <c r="D32" s="167">
        <v>3.2690631550000027</v>
      </c>
      <c r="E32" s="167">
        <v>6.4120902159999993</v>
      </c>
      <c r="F32" s="167">
        <v>8.1872938909999977</v>
      </c>
      <c r="G32" s="167">
        <v>1.7133229850000005</v>
      </c>
      <c r="H32" s="167">
        <v>1.5039492249999999</v>
      </c>
    </row>
    <row r="33" spans="1:8">
      <c r="A33" s="22"/>
      <c r="C33" s="12"/>
      <c r="D33" s="12"/>
      <c r="E33" s="12"/>
    </row>
    <row r="34" spans="1:8">
      <c r="A34" s="22"/>
      <c r="C34" s="12"/>
      <c r="D34" s="12"/>
      <c r="E34" s="12"/>
      <c r="H34" s="12"/>
    </row>
    <row r="35" spans="1:8">
      <c r="A35" s="22"/>
      <c r="C35" s="12"/>
      <c r="D35" s="12"/>
      <c r="E35" s="12"/>
      <c r="H35" s="12"/>
    </row>
    <row r="36" spans="1:8">
      <c r="A36" s="22"/>
      <c r="C36" s="14"/>
      <c r="D36" s="101"/>
      <c r="E36" s="101"/>
      <c r="F36" s="102"/>
      <c r="H36" s="14"/>
    </row>
    <row r="37" spans="1:8">
      <c r="A37" s="22"/>
      <c r="C37" s="101"/>
      <c r="D37" s="101"/>
      <c r="E37" s="101"/>
      <c r="F37" s="102"/>
    </row>
    <row r="38" spans="1:8">
      <c r="A38" s="22"/>
      <c r="C38" s="101"/>
      <c r="D38" s="101"/>
      <c r="E38" s="101"/>
      <c r="F38" s="102"/>
    </row>
    <row r="39" spans="1:8">
      <c r="A39" s="22"/>
      <c r="C39" s="101"/>
      <c r="D39" s="101"/>
      <c r="E39" s="101"/>
      <c r="F39" s="102"/>
    </row>
    <row r="40" spans="1:8">
      <c r="A40" s="22"/>
      <c r="C40" s="101"/>
      <c r="D40" s="101"/>
      <c r="E40" s="101"/>
      <c r="F40" s="102"/>
    </row>
    <row r="41" spans="1:8">
      <c r="A41" s="22"/>
      <c r="C41" s="101"/>
      <c r="D41" s="101"/>
      <c r="E41" s="101"/>
      <c r="F41" s="102"/>
    </row>
    <row r="42" spans="1:8">
      <c r="A42" s="22"/>
      <c r="C42" s="101"/>
      <c r="D42" s="101"/>
      <c r="E42" s="101"/>
      <c r="F42" s="102"/>
    </row>
    <row r="43" spans="1:8">
      <c r="A43" s="22"/>
      <c r="C43" s="101"/>
      <c r="D43" s="101"/>
      <c r="E43" s="101"/>
      <c r="F43" s="102"/>
    </row>
    <row r="44" spans="1:8">
      <c r="A44" s="22"/>
      <c r="C44" s="101"/>
      <c r="D44" s="101"/>
      <c r="E44" s="101"/>
      <c r="F44" s="102"/>
    </row>
    <row r="45" spans="1:8">
      <c r="A45" s="22"/>
      <c r="C45" s="101"/>
      <c r="D45" s="101"/>
      <c r="E45" s="101"/>
      <c r="F45" s="102"/>
    </row>
    <row r="46" spans="1:8">
      <c r="A46" s="22"/>
      <c r="C46" s="101"/>
      <c r="D46" s="101"/>
      <c r="E46" s="101"/>
      <c r="F46" s="102"/>
    </row>
    <row r="47" spans="1:8">
      <c r="A47" s="22"/>
      <c r="C47" s="101"/>
      <c r="D47" s="101"/>
      <c r="E47" s="101"/>
      <c r="F47" s="102"/>
    </row>
    <row r="48" spans="1:8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C102" s="12"/>
      <c r="D102" s="12"/>
      <c r="E102" s="12"/>
    </row>
    <row r="103" spans="1:5">
      <c r="A103" s="22"/>
      <c r="C103" s="12"/>
      <c r="D103" s="12"/>
      <c r="E103" s="12"/>
    </row>
    <row r="104" spans="1:5">
      <c r="A104" s="22"/>
      <c r="C104" s="12"/>
      <c r="D104" s="12"/>
      <c r="E104" s="12"/>
    </row>
    <row r="105" spans="1:5">
      <c r="A105" s="22"/>
      <c r="C105" s="12"/>
      <c r="D105" s="12"/>
      <c r="E105" s="12"/>
    </row>
    <row r="106" spans="1:5">
      <c r="A106" s="22"/>
      <c r="C106" s="12"/>
      <c r="D106" s="12"/>
      <c r="E106" s="12"/>
    </row>
    <row r="107" spans="1:5">
      <c r="A107" s="22"/>
      <c r="C107" s="12"/>
      <c r="D107" s="12"/>
      <c r="E107" s="12"/>
    </row>
    <row r="108" spans="1:5">
      <c r="A108" s="22"/>
      <c r="C108" s="12"/>
      <c r="D108" s="12"/>
      <c r="E108" s="12"/>
    </row>
    <row r="109" spans="1:5">
      <c r="A109" s="22"/>
      <c r="C109" s="12"/>
      <c r="D109" s="12"/>
      <c r="E109" s="12"/>
    </row>
    <row r="110" spans="1:5">
      <c r="A110" s="22"/>
      <c r="C110" s="12"/>
      <c r="D110" s="12"/>
      <c r="E110" s="12"/>
    </row>
    <row r="111" spans="1:5">
      <c r="A111" s="22"/>
      <c r="C111" s="12"/>
      <c r="D111" s="12"/>
      <c r="E111" s="12"/>
    </row>
    <row r="112" spans="1:5">
      <c r="A112" s="22"/>
      <c r="C112" s="12"/>
      <c r="D112" s="12"/>
      <c r="E112" s="12"/>
    </row>
    <row r="113" spans="1:5">
      <c r="A113" s="22"/>
      <c r="C113" s="12"/>
      <c r="D113" s="12"/>
      <c r="E113" s="12"/>
    </row>
    <row r="114" spans="1:5">
      <c r="A114" s="22"/>
      <c r="C114" s="12"/>
      <c r="D114" s="12"/>
      <c r="E114" s="12"/>
    </row>
    <row r="115" spans="1:5">
      <c r="A115" s="22"/>
      <c r="C115" s="12"/>
      <c r="D115" s="12"/>
      <c r="E115" s="12"/>
    </row>
    <row r="116" spans="1:5">
      <c r="A116" s="22"/>
      <c r="C116" s="12"/>
      <c r="D116" s="12"/>
      <c r="E116" s="12"/>
    </row>
    <row r="117" spans="1:5">
      <c r="A117" s="22"/>
      <c r="C117" s="12"/>
      <c r="D117" s="12"/>
      <c r="E117" s="12"/>
    </row>
    <row r="118" spans="1:5">
      <c r="A118" s="22"/>
      <c r="C118" s="12"/>
      <c r="D118" s="12"/>
      <c r="E118" s="12"/>
    </row>
    <row r="119" spans="1:5">
      <c r="A119" s="22"/>
      <c r="C119" s="12"/>
      <c r="D119" s="12"/>
      <c r="E119" s="12"/>
    </row>
    <row r="120" spans="1:5">
      <c r="A120" s="22"/>
      <c r="C120" s="12"/>
      <c r="D120" s="12"/>
      <c r="E120" s="12"/>
    </row>
    <row r="121" spans="1:5">
      <c r="A121" s="22"/>
      <c r="C121" s="12"/>
      <c r="D121" s="12"/>
      <c r="E121" s="12"/>
    </row>
    <row r="122" spans="1:5">
      <c r="A122" s="22"/>
      <c r="C122" s="12"/>
      <c r="D122" s="12"/>
      <c r="E122" s="12"/>
    </row>
    <row r="123" spans="1:5">
      <c r="A123" s="22"/>
      <c r="C123" s="12"/>
      <c r="D123" s="12"/>
      <c r="E123" s="12"/>
    </row>
    <row r="124" spans="1:5">
      <c r="A124" s="22"/>
      <c r="C124" s="12"/>
      <c r="D124" s="12"/>
      <c r="E124" s="12"/>
    </row>
    <row r="125" spans="1:5">
      <c r="A125" s="22"/>
      <c r="C125" s="12"/>
      <c r="D125" s="12"/>
      <c r="E125" s="12"/>
    </row>
    <row r="126" spans="1:5">
      <c r="A126" s="22"/>
      <c r="C126" s="12"/>
      <c r="D126" s="12"/>
      <c r="E126" s="12"/>
    </row>
    <row r="127" spans="1:5">
      <c r="A127" s="22"/>
      <c r="C127" s="12"/>
      <c r="D127" s="12"/>
      <c r="E127" s="12"/>
    </row>
    <row r="128" spans="1:5">
      <c r="A128" s="22"/>
      <c r="C128" s="12"/>
      <c r="D128" s="12"/>
      <c r="E128" s="12"/>
    </row>
  </sheetData>
  <hyperlinks>
    <hyperlink ref="A1" location="Índice!A1" display="Voltar" xr:uid="{00000000-0004-0000-1A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rgb="FF00B0F0"/>
  </sheetPr>
  <dimension ref="A1:AP2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D25" sqref="D25"/>
    </sheetView>
  </sheetViews>
  <sheetFormatPr defaultColWidth="9.44140625" defaultRowHeight="14.4"/>
  <cols>
    <col min="1" max="1" width="13" style="2" customWidth="1"/>
    <col min="2" max="2" width="8.5546875" style="2" customWidth="1"/>
    <col min="3" max="7" width="13.6640625" style="2" customWidth="1"/>
    <col min="8" max="8" width="11.5546875" style="2" bestFit="1" customWidth="1"/>
    <col min="9" max="11" width="11.44140625" style="2" customWidth="1"/>
    <col min="12" max="13" width="5.5546875" style="2" customWidth="1"/>
    <col min="14" max="14" width="11.5546875" style="2" bestFit="1" customWidth="1"/>
    <col min="15" max="17" width="11.44140625" style="2" customWidth="1"/>
    <col min="18" max="18" width="5.5546875" style="2" customWidth="1"/>
    <col min="19" max="16384" width="9.44140625" style="2"/>
  </cols>
  <sheetData>
    <row r="1" spans="1:42">
      <c r="A1" s="1" t="s">
        <v>5</v>
      </c>
      <c r="B1" s="1"/>
    </row>
    <row r="2" spans="1:42" ht="6" customHeight="1"/>
    <row r="3" spans="1:42" s="57" customFormat="1" ht="23.4">
      <c r="D3" s="10"/>
      <c r="E3" s="10"/>
      <c r="F3" s="10"/>
      <c r="G3" s="7" t="str">
        <f>Título_ACBio</f>
        <v>Análise de Conjuntura - Ano 2022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6" spans="1:42">
      <c r="C6" s="13" t="str">
        <f>Índice!Q10</f>
        <v>Gráfico 2 - Participação da cana planta na área total colhida e produtividade (Brasil)</v>
      </c>
      <c r="D6" s="13"/>
      <c r="E6" s="13"/>
      <c r="F6" s="13"/>
    </row>
    <row r="8" spans="1:42" ht="28.8">
      <c r="A8" s="4" t="s">
        <v>6</v>
      </c>
      <c r="B8" s="4"/>
      <c r="C8" s="5" t="s">
        <v>20</v>
      </c>
      <c r="D8" s="5" t="s">
        <v>21</v>
      </c>
      <c r="E8" s="5" t="s">
        <v>22</v>
      </c>
      <c r="F8" s="5" t="s">
        <v>23</v>
      </c>
      <c r="G8" s="19" t="s">
        <v>24</v>
      </c>
    </row>
    <row r="9" spans="1:42">
      <c r="A9" s="6"/>
      <c r="B9" s="6"/>
      <c r="C9" s="171" t="s">
        <v>25</v>
      </c>
      <c r="D9" s="171"/>
      <c r="E9" s="171"/>
      <c r="F9" s="172"/>
      <c r="G9" s="16" t="s">
        <v>26</v>
      </c>
    </row>
    <row r="10" spans="1:42">
      <c r="A10" s="8" t="s">
        <v>12</v>
      </c>
      <c r="B10" s="6"/>
      <c r="C10" s="14">
        <v>0.20603652898801367</v>
      </c>
      <c r="D10" s="14">
        <v>0.18</v>
      </c>
      <c r="E10" s="14">
        <v>6.9949661751862208E-2</v>
      </c>
      <c r="F10" s="14">
        <v>0.13608686723615143</v>
      </c>
      <c r="G10" s="17">
        <v>70.495000000000005</v>
      </c>
    </row>
    <row r="11" spans="1:42">
      <c r="A11" s="8" t="s">
        <v>13</v>
      </c>
      <c r="B11" s="6"/>
      <c r="C11" s="14">
        <v>0.19509656716620891</v>
      </c>
      <c r="D11" s="14">
        <v>0.18</v>
      </c>
      <c r="E11" s="14">
        <v>4.9436748255781093E-2</v>
      </c>
      <c r="F11" s="14">
        <v>0.14565981891042784</v>
      </c>
      <c r="G11" s="17">
        <v>76.903000000000006</v>
      </c>
    </row>
    <row r="12" spans="1:42">
      <c r="A12" s="8" t="s">
        <v>14</v>
      </c>
      <c r="B12" s="6"/>
      <c r="C12" s="14">
        <v>0.10416869889050964</v>
      </c>
      <c r="D12" s="14">
        <v>0.18</v>
      </c>
      <c r="E12" s="14">
        <v>2.1053373916339699E-2</v>
      </c>
      <c r="F12" s="14">
        <v>8.311532497416993E-2</v>
      </c>
      <c r="G12" s="17">
        <v>72.623000000000005</v>
      </c>
    </row>
    <row r="13" spans="1:42">
      <c r="A13" s="8" t="s">
        <v>15</v>
      </c>
      <c r="B13" s="6"/>
      <c r="C13" s="14">
        <v>0.10982186015448782</v>
      </c>
      <c r="D13" s="14">
        <v>0.18</v>
      </c>
      <c r="E13" s="14">
        <v>1.8192917181726255E-2</v>
      </c>
      <c r="F13" s="14">
        <v>9.1628942972761557E-2</v>
      </c>
      <c r="G13" s="17">
        <v>72.543000000000006</v>
      </c>
    </row>
    <row r="14" spans="1:42">
      <c r="A14" s="6" t="s">
        <v>16</v>
      </c>
      <c r="B14" s="6"/>
      <c r="C14" s="14">
        <v>0.13652974092982403</v>
      </c>
      <c r="D14" s="14">
        <v>0.18</v>
      </c>
      <c r="E14" s="14">
        <v>2.3789246600716761E-2</v>
      </c>
      <c r="F14" s="14">
        <v>0.11274049432910727</v>
      </c>
      <c r="G14" s="17">
        <v>72.233999999999995</v>
      </c>
    </row>
    <row r="15" spans="1:42">
      <c r="A15" s="6" t="s">
        <v>17</v>
      </c>
      <c r="B15" s="6"/>
      <c r="C15" s="14">
        <v>0.15175232468058594</v>
      </c>
      <c r="D15" s="14">
        <v>0.18</v>
      </c>
      <c r="E15" s="14">
        <v>2.6399861702175752E-2</v>
      </c>
      <c r="F15" s="14">
        <v>0.12535246297841016</v>
      </c>
      <c r="G15" s="17">
        <v>76.132999999999996</v>
      </c>
    </row>
    <row r="16" spans="1:42">
      <c r="A16" s="6" t="s">
        <v>18</v>
      </c>
      <c r="B16" s="6"/>
      <c r="C16" s="14">
        <v>0.1627921236100198</v>
      </c>
      <c r="D16" s="14">
        <v>0.18</v>
      </c>
      <c r="E16" s="14">
        <v>2.383378457036928E-2</v>
      </c>
      <c r="F16" s="14">
        <v>0.13895833903965052</v>
      </c>
      <c r="G16" s="17">
        <v>75.965000000000003</v>
      </c>
    </row>
    <row r="17" spans="1:7">
      <c r="A17" s="6" t="s">
        <v>19</v>
      </c>
      <c r="C17" s="14">
        <v>0.15329719290985586</v>
      </c>
      <c r="D17" s="14">
        <v>0.18</v>
      </c>
      <c r="E17" s="14">
        <v>1.9775595001643335E-2</v>
      </c>
      <c r="F17" s="14">
        <v>0.13352159790821255</v>
      </c>
      <c r="G17" s="17">
        <v>69.354844944798302</v>
      </c>
    </row>
    <row r="18" spans="1:7">
      <c r="A18" s="6" t="s">
        <v>220</v>
      </c>
      <c r="C18" s="14">
        <v>0.13610470012108128</v>
      </c>
      <c r="D18" s="14">
        <v>0.18</v>
      </c>
      <c r="E18" s="14">
        <v>1.3981282648259537E-2</v>
      </c>
      <c r="F18" s="14">
        <v>0.12212341747282177</v>
      </c>
      <c r="G18" s="17">
        <v>73.608536954288596</v>
      </c>
    </row>
    <row r="19" spans="1:7">
      <c r="A19" s="6"/>
      <c r="E19" s="91"/>
      <c r="F19" s="91"/>
      <c r="G19" s="12"/>
    </row>
    <row r="20" spans="1:7">
      <c r="C20" s="109"/>
      <c r="E20" s="99"/>
      <c r="F20" s="99"/>
    </row>
    <row r="21" spans="1:7">
      <c r="C21" s="14"/>
      <c r="G21" s="14"/>
    </row>
  </sheetData>
  <mergeCells count="1">
    <mergeCell ref="C9:F9"/>
  </mergeCells>
  <hyperlinks>
    <hyperlink ref="A1" location="Índice!A1" display="Voltar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>
    <tabColor rgb="FF00B0F0"/>
  </sheetPr>
  <dimension ref="A1:DZ101"/>
  <sheetViews>
    <sheetView showGridLines="0" workbookViewId="0">
      <pane xSplit="1" ySplit="2" topLeftCell="B3" activePane="bottomRight" state="frozen"/>
      <selection pane="topRight" activeCell="G17" sqref="G17"/>
      <selection pane="bottomLeft" activeCell="G17" sqref="G17"/>
      <selection pane="bottomRight" activeCell="E29" sqref="E29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Índice!AD58</f>
        <v>Gráfico 29 - Autoconsumo e energia exportada pelas usinas de biomassa de cana</v>
      </c>
      <c r="D5" s="13"/>
    </row>
    <row r="6" spans="1:130">
      <c r="C6" s="29"/>
    </row>
    <row r="7" spans="1:130">
      <c r="A7" s="4" t="s">
        <v>31</v>
      </c>
      <c r="C7" s="5" t="s">
        <v>116</v>
      </c>
      <c r="D7" s="5" t="s">
        <v>53</v>
      </c>
    </row>
    <row r="8" spans="1:130" ht="15.6">
      <c r="B8" s="4"/>
      <c r="C8" s="32" t="s">
        <v>115</v>
      </c>
      <c r="D8" s="32"/>
    </row>
    <row r="9" spans="1:130">
      <c r="A9" s="44">
        <v>2015</v>
      </c>
      <c r="B9" s="6"/>
      <c r="C9" s="12">
        <v>1.5675601843003801</v>
      </c>
      <c r="D9" s="12">
        <v>2.3024314554797702</v>
      </c>
    </row>
    <row r="10" spans="1:130">
      <c r="A10" s="44">
        <v>2016</v>
      </c>
      <c r="B10" s="6"/>
      <c r="C10" s="12">
        <v>1.6018237148431316</v>
      </c>
      <c r="D10" s="12">
        <v>2.389123339826142</v>
      </c>
    </row>
    <row r="11" spans="1:130">
      <c r="A11" s="44">
        <v>2017</v>
      </c>
      <c r="B11" s="6"/>
      <c r="C11" s="12">
        <v>1.6382038556743348</v>
      </c>
      <c r="D11" s="12">
        <v>2.4363450122007988</v>
      </c>
    </row>
    <row r="12" spans="1:130">
      <c r="A12" s="44">
        <v>2018</v>
      </c>
      <c r="B12" s="6"/>
      <c r="C12" s="12">
        <v>1.5812696272415292</v>
      </c>
      <c r="D12" s="12">
        <v>2.4471017228013867</v>
      </c>
    </row>
    <row r="13" spans="1:130">
      <c r="A13" s="44">
        <v>2019</v>
      </c>
      <c r="B13" s="6"/>
      <c r="C13" s="12">
        <v>1.6282394323685776</v>
      </c>
      <c r="D13" s="76">
        <v>2.5579101171717036</v>
      </c>
    </row>
    <row r="14" spans="1:130">
      <c r="A14" s="44">
        <v>2020</v>
      </c>
      <c r="B14" s="6"/>
      <c r="C14" s="12">
        <v>1.8262265709737773</v>
      </c>
      <c r="D14" s="12">
        <v>2.579542413282061</v>
      </c>
    </row>
    <row r="15" spans="1:130">
      <c r="A15" s="44">
        <v>2021</v>
      </c>
      <c r="B15" s="6"/>
      <c r="C15" s="12">
        <v>1.6410509706069865</v>
      </c>
      <c r="D15" s="12">
        <v>2.2774598725180368</v>
      </c>
    </row>
    <row r="16" spans="1:130">
      <c r="A16" s="44">
        <v>2022</v>
      </c>
      <c r="C16" s="12">
        <v>1.5931354183736639</v>
      </c>
      <c r="D16" s="12">
        <v>2.0897056068007309</v>
      </c>
    </row>
    <row r="17" spans="1:4">
      <c r="A17" s="22"/>
      <c r="C17" s="12"/>
      <c r="D17" s="18"/>
    </row>
    <row r="18" spans="1:4">
      <c r="A18" s="22"/>
      <c r="C18" s="18"/>
      <c r="D18" s="18"/>
    </row>
    <row r="19" spans="1:4">
      <c r="A19" s="22"/>
      <c r="C19" s="12"/>
      <c r="D19" s="12"/>
    </row>
    <row r="20" spans="1:4">
      <c r="A20" s="22"/>
      <c r="C20" s="12"/>
      <c r="D20" s="12"/>
    </row>
    <row r="21" spans="1:4">
      <c r="A21" s="22"/>
      <c r="C21" s="12"/>
      <c r="D21" s="12"/>
    </row>
    <row r="22" spans="1:4">
      <c r="A22" s="22"/>
      <c r="C22" s="12"/>
      <c r="D22" s="12"/>
    </row>
    <row r="23" spans="1:4">
      <c r="A23" s="22"/>
      <c r="C23" s="12"/>
      <c r="D23" s="12"/>
    </row>
    <row r="24" spans="1:4">
      <c r="A24" s="22"/>
      <c r="C24" s="12"/>
      <c r="D24" s="12"/>
    </row>
    <row r="25" spans="1:4">
      <c r="A25" s="22"/>
      <c r="C25" s="12"/>
      <c r="D25" s="12"/>
    </row>
    <row r="26" spans="1:4">
      <c r="A26" s="22"/>
      <c r="C26" s="12"/>
      <c r="D26" s="12"/>
    </row>
    <row r="27" spans="1:4">
      <c r="A27" s="22"/>
      <c r="C27" s="12"/>
      <c r="D27" s="12"/>
    </row>
    <row r="28" spans="1:4">
      <c r="A28" s="22"/>
      <c r="C28" s="12"/>
      <c r="D28" s="12"/>
    </row>
    <row r="29" spans="1:4">
      <c r="A29" s="22"/>
      <c r="C29" s="12"/>
      <c r="D29" s="12"/>
    </row>
    <row r="30" spans="1:4">
      <c r="A30" s="22"/>
      <c r="C30" s="12"/>
      <c r="D30" s="12"/>
    </row>
    <row r="31" spans="1:4">
      <c r="A31" s="22"/>
      <c r="C31" s="12"/>
      <c r="D31" s="12"/>
    </row>
    <row r="32" spans="1:4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  <row r="101" spans="1:4">
      <c r="A101" s="22"/>
      <c r="C101" s="12"/>
      <c r="D101" s="12"/>
    </row>
  </sheetData>
  <hyperlinks>
    <hyperlink ref="A1" location="Índice!A1" display="Voltar" xr:uid="{00000000-0004-0000-1B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>
    <tabColor rgb="FF00B0F0"/>
  </sheetPr>
  <dimension ref="A1:DZ104"/>
  <sheetViews>
    <sheetView showGridLines="0" zoomScaleNormal="100" workbookViewId="0">
      <pane xSplit="1" ySplit="2" topLeftCell="B3" activePane="bottomRight" state="frozen"/>
      <selection pane="topRight" activeCell="G17" sqref="G17"/>
      <selection pane="bottomLeft" activeCell="G17" sqref="G17"/>
      <selection pane="bottomRight" activeCell="H30" sqref="H30"/>
    </sheetView>
  </sheetViews>
  <sheetFormatPr defaultColWidth="9.44140625" defaultRowHeight="14.4"/>
  <cols>
    <col min="1" max="1" width="13" style="2" customWidth="1"/>
    <col min="2" max="2" width="8.5546875" style="2" customWidth="1"/>
    <col min="3" max="8" width="14.44140625" style="2" customWidth="1"/>
    <col min="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Índice!AD62</f>
        <v>Gráfico 30 - Histórico de energia exportada para o SIN e cana processada</v>
      </c>
      <c r="D5" s="13"/>
    </row>
    <row r="6" spans="1:130">
      <c r="C6" s="29"/>
    </row>
    <row r="7" spans="1:130" ht="43.2">
      <c r="A7" s="4" t="s">
        <v>31</v>
      </c>
      <c r="C7" s="5" t="s">
        <v>117</v>
      </c>
      <c r="D7" s="5" t="s">
        <v>118</v>
      </c>
      <c r="E7" s="5" t="s">
        <v>119</v>
      </c>
      <c r="F7" s="5" t="s">
        <v>120</v>
      </c>
      <c r="G7" s="5" t="s">
        <v>121</v>
      </c>
      <c r="H7" s="19" t="s">
        <v>122</v>
      </c>
      <c r="U7" s="161"/>
      <c r="V7" s="117"/>
      <c r="W7" s="117" t="s">
        <v>117</v>
      </c>
      <c r="X7" s="117" t="s">
        <v>118</v>
      </c>
      <c r="Y7" s="117" t="s">
        <v>119</v>
      </c>
      <c r="Z7" s="117" t="s">
        <v>120</v>
      </c>
      <c r="AA7" s="117" t="s">
        <v>121</v>
      </c>
      <c r="AB7" s="117" t="s">
        <v>122</v>
      </c>
    </row>
    <row r="8" spans="1:130" ht="15.6">
      <c r="B8" s="4"/>
      <c r="C8" s="32" t="s">
        <v>115</v>
      </c>
      <c r="D8" s="32"/>
      <c r="E8" s="32"/>
      <c r="F8" s="32"/>
      <c r="G8" s="32"/>
      <c r="H8" s="43" t="s">
        <v>123</v>
      </c>
      <c r="U8" s="117"/>
      <c r="V8" s="117"/>
      <c r="W8" s="117"/>
      <c r="X8" s="117"/>
      <c r="Y8" s="117"/>
      <c r="Z8" s="117"/>
      <c r="AA8" s="117"/>
      <c r="AB8" s="117"/>
    </row>
    <row r="9" spans="1:130">
      <c r="A9" s="44">
        <v>2012</v>
      </c>
      <c r="B9" s="6"/>
      <c r="C9" s="12">
        <v>0</v>
      </c>
      <c r="D9" s="12">
        <v>0</v>
      </c>
      <c r="E9" s="12">
        <v>0</v>
      </c>
      <c r="F9" s="12">
        <v>0.11296788952119603</v>
      </c>
      <c r="G9" s="12">
        <v>1.3274000000000001</v>
      </c>
      <c r="H9" s="17">
        <v>564.29220499999997</v>
      </c>
      <c r="L9" s="42"/>
      <c r="M9" s="42"/>
      <c r="N9" s="42"/>
      <c r="O9" s="42"/>
      <c r="P9" s="42"/>
      <c r="U9" s="175">
        <v>2012</v>
      </c>
      <c r="V9" s="117" t="s">
        <v>124</v>
      </c>
      <c r="W9" s="118">
        <f>C9</f>
        <v>0</v>
      </c>
      <c r="X9" s="118">
        <f t="shared" ref="X9:Y9" si="0">D9</f>
        <v>0</v>
      </c>
      <c r="Y9" s="118">
        <f t="shared" si="0"/>
        <v>0</v>
      </c>
      <c r="Z9" s="118">
        <v>0.11296788952119603</v>
      </c>
      <c r="AA9" s="117"/>
      <c r="AB9" s="117"/>
    </row>
    <row r="10" spans="1:130">
      <c r="A10" s="44">
        <v>2013</v>
      </c>
      <c r="B10" s="6"/>
      <c r="C10" s="12">
        <v>0.68140000000000001</v>
      </c>
      <c r="D10" s="12">
        <v>0.26100000000000001</v>
      </c>
      <c r="E10" s="12">
        <v>0.13730000000000001</v>
      </c>
      <c r="F10" s="12">
        <v>0.11586145785276922</v>
      </c>
      <c r="G10" s="12">
        <v>1.9605999999999999</v>
      </c>
      <c r="H10" s="17">
        <v>649.60343999999998</v>
      </c>
      <c r="L10" s="42"/>
      <c r="M10" s="42"/>
      <c r="N10" s="42"/>
      <c r="O10" s="42"/>
      <c r="P10" s="42"/>
      <c r="U10" s="175"/>
      <c r="V10" s="117" t="s">
        <v>124</v>
      </c>
      <c r="W10" s="118"/>
      <c r="X10" s="118"/>
      <c r="Y10" s="118"/>
      <c r="Z10" s="118"/>
      <c r="AA10" s="118">
        <v>1.3274000000000001</v>
      </c>
      <c r="AB10" s="118">
        <v>564.29220499999997</v>
      </c>
    </row>
    <row r="11" spans="1:130">
      <c r="A11" s="44">
        <v>2014</v>
      </c>
      <c r="B11" s="6"/>
      <c r="C11" s="12">
        <v>0.73139999999999983</v>
      </c>
      <c r="D11" s="12">
        <v>0.30819999999999997</v>
      </c>
      <c r="E11" s="12">
        <v>0.13729999999999995</v>
      </c>
      <c r="F11" s="12">
        <v>0.12099973237460529</v>
      </c>
      <c r="G11" s="12">
        <v>2.1023469491736306</v>
      </c>
      <c r="H11" s="17">
        <v>633.39603799999998</v>
      </c>
      <c r="L11" s="42"/>
      <c r="M11" s="42"/>
      <c r="N11" s="42"/>
      <c r="O11" s="42"/>
      <c r="P11" s="42"/>
      <c r="U11" s="175">
        <v>2013</v>
      </c>
      <c r="V11" s="117" t="s">
        <v>124</v>
      </c>
      <c r="W11" s="118">
        <f>C10</f>
        <v>0.68140000000000001</v>
      </c>
      <c r="X11" s="118">
        <f t="shared" ref="X11:Y11" si="1">D10</f>
        <v>0.26100000000000001</v>
      </c>
      <c r="Y11" s="118">
        <f t="shared" si="1"/>
        <v>0.13730000000000001</v>
      </c>
      <c r="Z11" s="118">
        <v>0.11586145785276922</v>
      </c>
      <c r="AA11" s="118"/>
      <c r="AB11" s="118"/>
    </row>
    <row r="12" spans="1:130">
      <c r="A12" s="44">
        <v>2015</v>
      </c>
      <c r="B12" s="6"/>
      <c r="C12" s="12">
        <v>0.73459999999999992</v>
      </c>
      <c r="D12" s="12">
        <v>0.31910000000000005</v>
      </c>
      <c r="E12" s="12">
        <v>0.13729999999999995</v>
      </c>
      <c r="F12" s="12">
        <v>0.11566806995167692</v>
      </c>
      <c r="G12" s="12">
        <v>2.1358410779462318</v>
      </c>
      <c r="H12" s="17">
        <v>660.35565499999996</v>
      </c>
      <c r="L12" s="42"/>
      <c r="M12" s="42"/>
      <c r="N12" s="42"/>
      <c r="O12" s="42"/>
      <c r="P12" s="42"/>
      <c r="U12" s="175"/>
      <c r="V12" s="117" t="s">
        <v>124</v>
      </c>
      <c r="W12" s="118"/>
      <c r="X12" s="118"/>
      <c r="Y12" s="118"/>
      <c r="Z12" s="118"/>
      <c r="AA12" s="118">
        <v>1.9605999999999999</v>
      </c>
      <c r="AB12" s="118">
        <v>649.60343999999998</v>
      </c>
    </row>
    <row r="13" spans="1:130">
      <c r="A13" s="44">
        <v>2016</v>
      </c>
      <c r="B13" s="6"/>
      <c r="C13" s="12">
        <v>0.73459999999999992</v>
      </c>
      <c r="D13" s="12">
        <v>0.33710000000000001</v>
      </c>
      <c r="E13" s="12">
        <v>0.20449999999999996</v>
      </c>
      <c r="F13" s="12">
        <v>0.11934483081130526</v>
      </c>
      <c r="G13" s="12">
        <v>2.4229277491780818</v>
      </c>
      <c r="H13" s="17">
        <v>670.28575572253487</v>
      </c>
      <c r="L13" s="42"/>
      <c r="M13" s="42"/>
      <c r="N13" s="42"/>
      <c r="U13" s="175">
        <v>2014</v>
      </c>
      <c r="V13" s="117" t="s">
        <v>124</v>
      </c>
      <c r="W13" s="118">
        <f>C11</f>
        <v>0.73139999999999983</v>
      </c>
      <c r="X13" s="118">
        <f t="shared" ref="X13:Y13" si="2">D11</f>
        <v>0.30819999999999997</v>
      </c>
      <c r="Y13" s="118">
        <f t="shared" si="2"/>
        <v>0.13729999999999995</v>
      </c>
      <c r="Z13" s="118">
        <v>0.12099973237460529</v>
      </c>
      <c r="AA13" s="118"/>
      <c r="AB13" s="118"/>
    </row>
    <row r="14" spans="1:130">
      <c r="A14" s="44">
        <v>2017</v>
      </c>
      <c r="B14" s="6"/>
      <c r="C14" s="12">
        <v>0.73459999999999992</v>
      </c>
      <c r="D14" s="12">
        <v>0.33710000000000001</v>
      </c>
      <c r="E14" s="12">
        <v>0.20449999999999996</v>
      </c>
      <c r="F14" s="12">
        <v>0.11236764697393965</v>
      </c>
      <c r="G14" s="12">
        <v>2.445625352796803</v>
      </c>
      <c r="H14" s="17">
        <v>635.39504999999997</v>
      </c>
      <c r="U14" s="175"/>
      <c r="V14" s="117" t="s">
        <v>124</v>
      </c>
      <c r="W14" s="117"/>
      <c r="X14" s="117"/>
      <c r="Y14" s="117"/>
      <c r="Z14" s="117"/>
      <c r="AA14" s="118">
        <v>2.1023469491736306</v>
      </c>
      <c r="AB14" s="118">
        <v>633.39603799999998</v>
      </c>
    </row>
    <row r="15" spans="1:130">
      <c r="A15" s="44">
        <v>2018</v>
      </c>
      <c r="B15" s="6"/>
      <c r="C15" s="12">
        <v>0.73459999999999992</v>
      </c>
      <c r="D15" s="12">
        <v>0.5545000000000001</v>
      </c>
      <c r="E15" s="12">
        <v>0.20449999999999996</v>
      </c>
      <c r="F15" s="12">
        <v>0.11236764697393965</v>
      </c>
      <c r="G15" s="12">
        <v>2.4837835681774574</v>
      </c>
      <c r="H15" s="17">
        <v>608.52213300000005</v>
      </c>
      <c r="U15" s="175">
        <v>2015</v>
      </c>
      <c r="V15" s="117" t="s">
        <v>124</v>
      </c>
      <c r="W15" s="118">
        <f>C12</f>
        <v>0.73459999999999992</v>
      </c>
      <c r="X15" s="118">
        <f t="shared" ref="X15:Y15" si="3">D12</f>
        <v>0.31910000000000005</v>
      </c>
      <c r="Y15" s="118">
        <f t="shared" si="3"/>
        <v>0.13729999999999995</v>
      </c>
      <c r="Z15" s="118">
        <v>0.11566806995167692</v>
      </c>
      <c r="AA15" s="118"/>
      <c r="AB15" s="118"/>
    </row>
    <row r="16" spans="1:130">
      <c r="A16" s="44">
        <v>2019</v>
      </c>
      <c r="B16" s="6"/>
      <c r="C16" s="12">
        <v>0.73459999999999992</v>
      </c>
      <c r="D16" s="12">
        <v>0.64419999999999999</v>
      </c>
      <c r="E16" s="12">
        <v>0.20449999999999996</v>
      </c>
      <c r="F16" s="12">
        <v>0.11291805375170678</v>
      </c>
      <c r="G16" s="12">
        <v>2.5579101171717036</v>
      </c>
      <c r="H16" s="17">
        <v>654.08202000000006</v>
      </c>
      <c r="U16" s="175"/>
      <c r="V16" s="117" t="s">
        <v>124</v>
      </c>
      <c r="W16" s="118"/>
      <c r="X16" s="118"/>
      <c r="Y16" s="118"/>
      <c r="Z16" s="118"/>
      <c r="AA16" s="118">
        <v>2.1358410779462318</v>
      </c>
      <c r="AB16" s="118">
        <v>660.35565499999996</v>
      </c>
    </row>
    <row r="17" spans="1:28">
      <c r="A17" s="44">
        <v>2020</v>
      </c>
      <c r="B17" s="6"/>
      <c r="C17" s="12">
        <v>0.73459999999999992</v>
      </c>
      <c r="D17" s="12">
        <v>0.68130000000000002</v>
      </c>
      <c r="E17" s="12">
        <v>0.20449999999999996</v>
      </c>
      <c r="F17" s="12">
        <v>0.12258708468488648</v>
      </c>
      <c r="G17" s="12">
        <v>2.579542413282061</v>
      </c>
      <c r="H17" s="17">
        <v>662.68558499999995</v>
      </c>
      <c r="J17" s="42"/>
      <c r="K17" s="42"/>
      <c r="U17" s="175">
        <v>2016</v>
      </c>
      <c r="V17" s="117" t="s">
        <v>124</v>
      </c>
      <c r="W17" s="118">
        <f>C13</f>
        <v>0.73459999999999992</v>
      </c>
      <c r="X17" s="118">
        <f t="shared" ref="X17:Y17" si="4">D13</f>
        <v>0.33710000000000001</v>
      </c>
      <c r="Y17" s="118">
        <f t="shared" si="4"/>
        <v>0.20449999999999996</v>
      </c>
      <c r="Z17" s="118">
        <v>0.11934483081130526</v>
      </c>
      <c r="AA17" s="118"/>
      <c r="AB17" s="118"/>
    </row>
    <row r="18" spans="1:28">
      <c r="A18" s="44">
        <v>2021</v>
      </c>
      <c r="B18" s="6"/>
      <c r="C18" s="12">
        <v>0.73459999999999992</v>
      </c>
      <c r="D18" s="12">
        <v>0.71890000000000009</v>
      </c>
      <c r="E18" s="12">
        <v>0.20449999999999996</v>
      </c>
      <c r="F18" s="12">
        <v>9.1384732309534464E-2</v>
      </c>
      <c r="G18" s="12">
        <v>2.2774598725180399</v>
      </c>
      <c r="H18" s="17">
        <v>581.44560000000001</v>
      </c>
      <c r="J18" s="42"/>
      <c r="K18" s="42"/>
      <c r="U18" s="175"/>
      <c r="V18" s="117" t="s">
        <v>124</v>
      </c>
      <c r="W18" s="117"/>
      <c r="X18" s="117"/>
      <c r="Y18" s="117"/>
      <c r="Z18" s="117"/>
      <c r="AA18" s="118">
        <v>2.4229277491780818</v>
      </c>
      <c r="AB18" s="118">
        <v>670.28575572253487</v>
      </c>
    </row>
    <row r="19" spans="1:28">
      <c r="A19" s="44">
        <v>2022</v>
      </c>
      <c r="B19" s="6"/>
      <c r="C19" s="12">
        <v>0.73459999999999992</v>
      </c>
      <c r="D19" s="12">
        <v>0.7360000000000001</v>
      </c>
      <c r="E19" s="12">
        <v>0.20449999999999996</v>
      </c>
      <c r="F19" s="12">
        <v>0.14906360273281544</v>
      </c>
      <c r="G19" s="12">
        <v>2.0897056068007309</v>
      </c>
      <c r="H19" s="17">
        <v>595.30610200000001</v>
      </c>
      <c r="U19" s="175">
        <v>2017</v>
      </c>
      <c r="V19" s="117" t="s">
        <v>124</v>
      </c>
      <c r="W19" s="118">
        <f>C14</f>
        <v>0.73459999999999992</v>
      </c>
      <c r="X19" s="118">
        <f t="shared" ref="X19:Y19" si="5">D14</f>
        <v>0.33710000000000001</v>
      </c>
      <c r="Y19" s="118">
        <f t="shared" si="5"/>
        <v>0.20449999999999996</v>
      </c>
      <c r="Z19" s="118">
        <v>0.11236764697393965</v>
      </c>
      <c r="AA19" s="118"/>
      <c r="AB19" s="118"/>
    </row>
    <row r="20" spans="1:28">
      <c r="A20" s="44"/>
      <c r="C20" s="12"/>
      <c r="D20" s="12"/>
      <c r="E20" s="12"/>
      <c r="F20" s="12"/>
      <c r="G20" s="14"/>
      <c r="U20" s="175"/>
      <c r="V20" s="117" t="s">
        <v>124</v>
      </c>
      <c r="W20" s="117"/>
      <c r="X20" s="117"/>
      <c r="Y20" s="117"/>
      <c r="Z20" s="117"/>
      <c r="AA20" s="118">
        <v>2.445625352796803</v>
      </c>
      <c r="AB20" s="118">
        <v>635.39504999999997</v>
      </c>
    </row>
    <row r="21" spans="1:28">
      <c r="A21" s="44"/>
      <c r="C21" s="12"/>
      <c r="D21" s="12"/>
      <c r="E21" s="12"/>
      <c r="F21" s="12"/>
      <c r="G21" s="12"/>
      <c r="H21" s="168"/>
      <c r="U21" s="175">
        <v>2018</v>
      </c>
      <c r="V21" s="117" t="s">
        <v>124</v>
      </c>
      <c r="W21" s="118">
        <f>C15</f>
        <v>0.73459999999999992</v>
      </c>
      <c r="X21" s="118">
        <f t="shared" ref="X21:Y21" si="6">D15</f>
        <v>0.5545000000000001</v>
      </c>
      <c r="Y21" s="118">
        <f t="shared" si="6"/>
        <v>0.20449999999999996</v>
      </c>
      <c r="Z21" s="118">
        <v>0.11236764697393965</v>
      </c>
      <c r="AA21" s="118"/>
      <c r="AB21" s="118"/>
    </row>
    <row r="22" spans="1:28">
      <c r="A22" s="44"/>
      <c r="C22" s="12"/>
      <c r="D22" s="12"/>
      <c r="E22" s="12"/>
      <c r="F22" s="12"/>
      <c r="G22" s="12"/>
      <c r="U22" s="175"/>
      <c r="V22" s="117" t="s">
        <v>124</v>
      </c>
      <c r="W22" s="118"/>
      <c r="X22" s="118"/>
      <c r="Y22" s="118"/>
      <c r="Z22" s="118"/>
      <c r="AA22" s="118">
        <v>2.4837835681774574</v>
      </c>
      <c r="AB22" s="118">
        <v>608.52213300000005</v>
      </c>
    </row>
    <row r="23" spans="1:28">
      <c r="A23" s="119"/>
      <c r="B23" s="117"/>
      <c r="C23" s="120"/>
      <c r="D23" s="120"/>
      <c r="E23" s="118"/>
      <c r="F23" s="12"/>
      <c r="G23" s="12"/>
      <c r="U23" s="175">
        <v>2019</v>
      </c>
      <c r="V23" s="117" t="s">
        <v>124</v>
      </c>
      <c r="W23" s="118">
        <f>C16</f>
        <v>0.73459999999999992</v>
      </c>
      <c r="X23" s="118">
        <f t="shared" ref="X23:Y23" si="7">D16</f>
        <v>0.64419999999999999</v>
      </c>
      <c r="Y23" s="118">
        <f t="shared" si="7"/>
        <v>0.20449999999999996</v>
      </c>
      <c r="Z23" s="118">
        <v>0.11291805375170678</v>
      </c>
      <c r="AA23" s="118"/>
      <c r="AB23" s="118"/>
    </row>
    <row r="24" spans="1:28">
      <c r="A24" s="119"/>
      <c r="B24" s="117"/>
      <c r="C24" s="120"/>
      <c r="D24" s="120"/>
      <c r="E24" s="117"/>
      <c r="F24" s="132"/>
      <c r="G24" s="12"/>
      <c r="U24" s="175"/>
      <c r="V24" s="117" t="s">
        <v>124</v>
      </c>
      <c r="W24" s="118"/>
      <c r="X24" s="118"/>
      <c r="Y24" s="118"/>
      <c r="Z24" s="118"/>
      <c r="AA24" s="118">
        <v>2.5579101171717036</v>
      </c>
      <c r="AB24" s="118">
        <v>654.08202000000006</v>
      </c>
    </row>
    <row r="25" spans="1:28">
      <c r="A25" s="119"/>
      <c r="B25" s="117"/>
      <c r="C25" s="120"/>
      <c r="D25" s="120"/>
      <c r="E25" s="117"/>
      <c r="F25" s="132"/>
      <c r="U25" s="175">
        <v>2020</v>
      </c>
      <c r="V25" s="117"/>
      <c r="W25" s="118">
        <f>C17</f>
        <v>0.73459999999999992</v>
      </c>
      <c r="X25" s="118">
        <f t="shared" ref="X25:Y25" si="8">D17</f>
        <v>0.68130000000000002</v>
      </c>
      <c r="Y25" s="118">
        <f t="shared" si="8"/>
        <v>0.20449999999999996</v>
      </c>
      <c r="Z25" s="118">
        <v>0.12258708468488648</v>
      </c>
      <c r="AA25" s="117"/>
      <c r="AB25" s="118"/>
    </row>
    <row r="26" spans="1:28">
      <c r="A26" s="119"/>
      <c r="B26" s="117"/>
      <c r="C26" s="120"/>
      <c r="D26" s="120"/>
      <c r="E26" s="117"/>
      <c r="F26" s="132"/>
      <c r="U26" s="175"/>
      <c r="V26" s="117"/>
      <c r="W26" s="117"/>
      <c r="X26" s="117"/>
      <c r="Y26" s="117"/>
      <c r="Z26" s="117"/>
      <c r="AA26" s="118">
        <v>2.579542413282061</v>
      </c>
      <c r="AB26" s="118">
        <v>662.68558499999995</v>
      </c>
    </row>
    <row r="27" spans="1:28">
      <c r="A27" s="119"/>
      <c r="B27" s="117"/>
      <c r="C27" s="120"/>
      <c r="D27" s="120"/>
      <c r="E27" s="117"/>
      <c r="F27" s="132"/>
      <c r="U27" s="175">
        <v>2021</v>
      </c>
      <c r="V27" s="117"/>
      <c r="W27" s="118">
        <f>C18</f>
        <v>0.73459999999999992</v>
      </c>
      <c r="X27" s="118">
        <f>D18</f>
        <v>0.71890000000000009</v>
      </c>
      <c r="Y27" s="118">
        <f>E18</f>
        <v>0.20449999999999996</v>
      </c>
      <c r="Z27" s="118">
        <v>9.1384732309534464E-2</v>
      </c>
      <c r="AA27" s="117"/>
      <c r="AB27" s="118"/>
    </row>
    <row r="28" spans="1:28">
      <c r="A28" s="119"/>
      <c r="B28" s="117"/>
      <c r="C28" s="120"/>
      <c r="D28" s="120"/>
      <c r="E28" s="117"/>
      <c r="F28" s="132"/>
      <c r="U28" s="175"/>
      <c r="V28" s="117"/>
      <c r="W28" s="117"/>
      <c r="X28" s="117"/>
      <c r="Y28" s="117"/>
      <c r="Z28" s="117"/>
      <c r="AA28" s="118">
        <f>G18</f>
        <v>2.2774598725180399</v>
      </c>
      <c r="AB28" s="118">
        <f>H18</f>
        <v>581.44560000000001</v>
      </c>
    </row>
    <row r="29" spans="1:28">
      <c r="A29" s="119"/>
      <c r="B29" s="117"/>
      <c r="C29" s="120"/>
      <c r="D29" s="120"/>
      <c r="E29" s="117"/>
      <c r="F29" s="132"/>
      <c r="U29" s="175">
        <v>2022</v>
      </c>
      <c r="W29" s="118">
        <f>C19</f>
        <v>0.73459999999999992</v>
      </c>
      <c r="X29" s="118">
        <f t="shared" ref="X29:Z29" si="9">D19</f>
        <v>0.7360000000000001</v>
      </c>
      <c r="Y29" s="118">
        <f t="shared" si="9"/>
        <v>0.20449999999999996</v>
      </c>
      <c r="Z29" s="118">
        <f t="shared" si="9"/>
        <v>0.14906360273281544</v>
      </c>
      <c r="AA29" s="117"/>
      <c r="AB29" s="118"/>
    </row>
    <row r="30" spans="1:28">
      <c r="A30" s="119"/>
      <c r="B30" s="117"/>
      <c r="C30" s="120"/>
      <c r="D30" s="120"/>
      <c r="E30" s="117"/>
      <c r="F30" s="132"/>
      <c r="U30" s="175"/>
      <c r="W30" s="117"/>
      <c r="X30" s="117"/>
      <c r="Y30" s="117"/>
      <c r="Z30" s="117"/>
      <c r="AA30" s="118">
        <f>G19</f>
        <v>2.0897056068007309</v>
      </c>
      <c r="AB30" s="118">
        <f>H19</f>
        <v>595.30610200000001</v>
      </c>
    </row>
    <row r="31" spans="1:28">
      <c r="A31" s="119"/>
      <c r="B31" s="117"/>
      <c r="C31" s="120"/>
      <c r="D31" s="120"/>
      <c r="E31" s="117"/>
      <c r="F31" s="132"/>
    </row>
    <row r="32" spans="1:28">
      <c r="A32" s="119"/>
      <c r="B32" s="117"/>
      <c r="C32" s="120"/>
      <c r="D32" s="120"/>
      <c r="E32" s="117"/>
      <c r="F32" s="132"/>
    </row>
    <row r="33" spans="1:6">
      <c r="A33" s="119"/>
      <c r="C33" s="120"/>
      <c r="D33" s="120"/>
      <c r="E33" s="117"/>
      <c r="F33" s="132"/>
    </row>
    <row r="34" spans="1:6">
      <c r="A34" s="22"/>
      <c r="C34" s="12"/>
      <c r="D34" s="12"/>
    </row>
    <row r="35" spans="1:6">
      <c r="A35" s="22"/>
      <c r="C35" s="12"/>
      <c r="D35" s="12"/>
    </row>
    <row r="36" spans="1:6">
      <c r="A36" s="22"/>
      <c r="C36" s="12"/>
      <c r="D36" s="12"/>
    </row>
    <row r="37" spans="1:6">
      <c r="A37" s="22"/>
      <c r="C37" s="12"/>
      <c r="D37" s="12"/>
    </row>
    <row r="38" spans="1:6">
      <c r="A38" s="22"/>
      <c r="C38" s="12"/>
      <c r="D38" s="12"/>
    </row>
    <row r="39" spans="1:6">
      <c r="A39" s="22"/>
      <c r="C39" s="12"/>
      <c r="D39" s="12"/>
    </row>
    <row r="40" spans="1:6">
      <c r="A40" s="22"/>
      <c r="C40" s="12"/>
      <c r="D40" s="12"/>
    </row>
    <row r="41" spans="1:6">
      <c r="A41" s="22"/>
      <c r="C41" s="12"/>
      <c r="D41" s="12"/>
    </row>
    <row r="42" spans="1:6">
      <c r="A42" s="22"/>
      <c r="C42" s="12"/>
      <c r="D42" s="12"/>
    </row>
    <row r="43" spans="1:6">
      <c r="A43" s="22"/>
      <c r="C43" s="12"/>
      <c r="D43" s="12"/>
    </row>
    <row r="44" spans="1:6">
      <c r="A44" s="22"/>
      <c r="C44" s="12"/>
      <c r="D44" s="12"/>
    </row>
    <row r="45" spans="1:6">
      <c r="A45" s="22"/>
      <c r="C45" s="12"/>
      <c r="D45" s="12"/>
    </row>
    <row r="46" spans="1:6">
      <c r="A46" s="22"/>
      <c r="C46" s="12"/>
      <c r="D46" s="12"/>
    </row>
    <row r="47" spans="1:6">
      <c r="A47" s="22"/>
      <c r="C47" s="12"/>
      <c r="D47" s="12"/>
    </row>
    <row r="48" spans="1:6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  <row r="101" spans="1:4">
      <c r="A101" s="22"/>
      <c r="C101" s="12"/>
      <c r="D101" s="12"/>
    </row>
    <row r="102" spans="1:4">
      <c r="A102" s="22"/>
      <c r="C102" s="12"/>
      <c r="D102" s="12"/>
    </row>
    <row r="103" spans="1:4">
      <c r="A103" s="22"/>
      <c r="C103" s="12"/>
      <c r="D103" s="12"/>
    </row>
    <row r="104" spans="1:4">
      <c r="A104" s="22"/>
      <c r="C104" s="12"/>
      <c r="D104" s="12"/>
    </row>
  </sheetData>
  <mergeCells count="11">
    <mergeCell ref="U29:U30"/>
    <mergeCell ref="U27:U28"/>
    <mergeCell ref="U25:U26"/>
    <mergeCell ref="U11:U12"/>
    <mergeCell ref="U9:U10"/>
    <mergeCell ref="U23:U24"/>
    <mergeCell ref="U21:U22"/>
    <mergeCell ref="U19:U20"/>
    <mergeCell ref="U17:U18"/>
    <mergeCell ref="U15:U16"/>
    <mergeCell ref="U13:U14"/>
  </mergeCells>
  <hyperlinks>
    <hyperlink ref="A1" location="Índice!A1" display="Voltar" xr:uid="{00000000-0004-0000-1C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0">
    <tabColor rgb="FF00B0F0"/>
  </sheetPr>
  <dimension ref="A1:DZ116"/>
  <sheetViews>
    <sheetView showGridLines="0" workbookViewId="0">
      <pane xSplit="1" ySplit="2" topLeftCell="B3" activePane="bottomRight" state="frozen"/>
      <selection pane="topRight" activeCell="G17" sqref="G17"/>
      <selection pane="bottomLeft" activeCell="G17" sqref="G17"/>
      <selection pane="bottomRight" activeCell="C5" sqref="C5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 t="str">
        <f>Título_ACBio</f>
        <v>Análise de Conjuntura - Ano 2022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Índice!AQ6</f>
        <v>Gráfico 31 - Geração térmica a biomassa de cana versus PLD</v>
      </c>
      <c r="D5" s="13"/>
      <c r="E5" s="13"/>
    </row>
    <row r="6" spans="1:130">
      <c r="C6" s="29"/>
    </row>
    <row r="7" spans="1:130" ht="28.8">
      <c r="A7" s="4" t="s">
        <v>50</v>
      </c>
      <c r="C7" s="5" t="s">
        <v>125</v>
      </c>
      <c r="D7" s="5" t="s">
        <v>126</v>
      </c>
      <c r="E7" s="4"/>
    </row>
    <row r="8" spans="1:130" ht="15.6">
      <c r="B8" s="4"/>
      <c r="C8" s="32" t="s">
        <v>115</v>
      </c>
      <c r="D8" s="32" t="s">
        <v>234</v>
      </c>
    </row>
    <row r="9" spans="1:130">
      <c r="A9" s="22">
        <v>44197</v>
      </c>
      <c r="C9" s="41">
        <v>0.35750147005645166</v>
      </c>
      <c r="D9" s="28">
        <v>281.88910761095582</v>
      </c>
      <c r="E9" s="12"/>
    </row>
    <row r="10" spans="1:130">
      <c r="A10" s="22">
        <v>44228</v>
      </c>
      <c r="C10" s="41">
        <v>0.34431713785714274</v>
      </c>
      <c r="D10" s="28">
        <v>191.12149228429527</v>
      </c>
      <c r="E10" s="12"/>
    </row>
    <row r="11" spans="1:130">
      <c r="A11" s="22">
        <v>44256</v>
      </c>
      <c r="C11" s="41">
        <v>0.66725465911962367</v>
      </c>
      <c r="D11" s="28">
        <v>124.37688389908939</v>
      </c>
      <c r="E11" s="12"/>
    </row>
    <row r="12" spans="1:130">
      <c r="A12" s="22">
        <v>44287</v>
      </c>
      <c r="C12" s="41">
        <v>2.2995513578819442</v>
      </c>
      <c r="D12" s="28">
        <v>150.84503962808145</v>
      </c>
      <c r="E12" s="12"/>
    </row>
    <row r="13" spans="1:130">
      <c r="A13" s="22">
        <v>44317</v>
      </c>
      <c r="C13" s="41">
        <v>3.59512132633468</v>
      </c>
      <c r="D13" s="28">
        <v>246.68814523434543</v>
      </c>
      <c r="E13" s="12"/>
    </row>
    <row r="14" spans="1:130">
      <c r="A14" s="22">
        <v>44348</v>
      </c>
      <c r="C14" s="41">
        <v>3.6706675717986128</v>
      </c>
      <c r="D14" s="28">
        <v>378.11231957830665</v>
      </c>
      <c r="E14" s="12"/>
    </row>
    <row r="15" spans="1:130">
      <c r="A15" s="22">
        <v>44378</v>
      </c>
      <c r="C15" s="41">
        <v>3.9849566714368287</v>
      </c>
      <c r="D15" s="28">
        <v>648.90044432283185</v>
      </c>
      <c r="E15" s="12"/>
    </row>
    <row r="16" spans="1:130">
      <c r="A16" s="22">
        <v>44409</v>
      </c>
      <c r="C16" s="41">
        <v>3.9344681162486554</v>
      </c>
      <c r="D16" s="28">
        <v>643.30370211443631</v>
      </c>
      <c r="E16" s="12"/>
    </row>
    <row r="17" spans="1:5">
      <c r="A17" s="22">
        <v>44440</v>
      </c>
      <c r="C17" s="41">
        <v>3.7671264161486127</v>
      </c>
      <c r="D17" s="28">
        <v>628.83664936793491</v>
      </c>
      <c r="E17" s="131"/>
    </row>
    <row r="18" spans="1:5">
      <c r="A18" s="22">
        <v>44470</v>
      </c>
      <c r="C18" s="41">
        <v>2.6601288249475799</v>
      </c>
      <c r="D18" s="28">
        <v>268.23496478200451</v>
      </c>
      <c r="E18" s="12"/>
    </row>
    <row r="19" spans="1:5">
      <c r="A19" s="22">
        <v>44501</v>
      </c>
      <c r="C19" s="41">
        <v>1.4824138044944448</v>
      </c>
      <c r="D19" s="28">
        <v>93.876779820509256</v>
      </c>
      <c r="E19" s="12"/>
    </row>
    <row r="20" spans="1:5">
      <c r="A20" s="22">
        <v>44531</v>
      </c>
      <c r="C20" s="41">
        <v>0.44699470925537638</v>
      </c>
      <c r="D20" s="28">
        <v>70.526754134470494</v>
      </c>
      <c r="E20" s="12"/>
    </row>
    <row r="21" spans="1:5">
      <c r="A21" s="22">
        <v>44562</v>
      </c>
      <c r="C21" s="12">
        <v>0.16442318793010752</v>
      </c>
      <c r="D21" s="28">
        <v>66.19180831190495</v>
      </c>
      <c r="E21" s="12"/>
    </row>
    <row r="22" spans="1:5">
      <c r="A22" s="22">
        <v>44593</v>
      </c>
      <c r="C22" s="12">
        <v>0.13755505824851177</v>
      </c>
      <c r="D22" s="28">
        <v>58.019687422697679</v>
      </c>
      <c r="E22" s="12"/>
    </row>
    <row r="23" spans="1:5">
      <c r="A23" s="22">
        <v>44621</v>
      </c>
      <c r="C23" s="12">
        <v>0.2774023746626344</v>
      </c>
      <c r="D23" s="28">
        <v>57.094752433278565</v>
      </c>
      <c r="E23" s="12"/>
    </row>
    <row r="24" spans="1:5">
      <c r="A24" s="22">
        <v>44652</v>
      </c>
      <c r="C24" s="12">
        <v>1.4205533392097223</v>
      </c>
      <c r="D24" s="28">
        <v>56.495895936353229</v>
      </c>
      <c r="E24" s="12"/>
    </row>
    <row r="25" spans="1:5">
      <c r="A25" s="22">
        <v>44682</v>
      </c>
      <c r="C25" s="12">
        <v>3.1921583044569877</v>
      </c>
      <c r="D25" s="28">
        <v>56.23160738165943</v>
      </c>
      <c r="E25" s="12"/>
    </row>
    <row r="26" spans="1:5">
      <c r="A26" s="22">
        <v>44713</v>
      </c>
      <c r="C26" s="12">
        <v>3.4024511748375001</v>
      </c>
      <c r="D26" s="28">
        <v>55.86739130112354</v>
      </c>
      <c r="E26" s="12"/>
    </row>
    <row r="27" spans="1:5">
      <c r="A27" s="22">
        <v>44743</v>
      </c>
      <c r="C27" s="12">
        <v>3.8236140384018826</v>
      </c>
      <c r="D27" s="28">
        <v>66.962713009052337</v>
      </c>
      <c r="E27" s="12"/>
    </row>
    <row r="28" spans="1:5">
      <c r="A28" s="22">
        <v>44774</v>
      </c>
      <c r="C28" s="12">
        <v>3.5149027335094085</v>
      </c>
      <c r="D28" s="28">
        <v>77.925777527629705</v>
      </c>
      <c r="E28" s="12"/>
    </row>
    <row r="29" spans="1:5">
      <c r="A29" s="22">
        <v>44805</v>
      </c>
      <c r="C29" s="12">
        <v>3.2514666637916654</v>
      </c>
      <c r="D29" s="28">
        <v>56.993337945966246</v>
      </c>
      <c r="E29" s="12"/>
    </row>
    <row r="30" spans="1:5">
      <c r="A30" s="22">
        <v>44835</v>
      </c>
      <c r="C30" s="12">
        <v>2.86858022606989</v>
      </c>
      <c r="D30" s="28">
        <v>56.275125894000006</v>
      </c>
      <c r="E30" s="12"/>
    </row>
    <row r="31" spans="1:5">
      <c r="A31" s="22">
        <v>44866</v>
      </c>
      <c r="C31" s="12">
        <v>2.3472096729125007</v>
      </c>
      <c r="D31" s="28">
        <v>56.045340000000003</v>
      </c>
      <c r="E31" s="12"/>
    </row>
    <row r="32" spans="1:5">
      <c r="A32" s="22">
        <v>44896</v>
      </c>
      <c r="C32" s="12">
        <v>0.67615050757795703</v>
      </c>
      <c r="D32" s="28">
        <v>55.7</v>
      </c>
      <c r="E32" s="12"/>
    </row>
    <row r="33" spans="1:5">
      <c r="A33" s="22"/>
      <c r="C33" s="12"/>
      <c r="D33" s="12"/>
      <c r="E33" s="12"/>
    </row>
    <row r="34" spans="1:5">
      <c r="A34" s="22"/>
      <c r="C34" s="12"/>
      <c r="D34" s="12"/>
      <c r="E34" s="12"/>
    </row>
    <row r="35" spans="1:5">
      <c r="A35" s="22"/>
      <c r="C35" s="12"/>
      <c r="D35" s="12"/>
      <c r="E35" s="12"/>
    </row>
    <row r="36" spans="1:5">
      <c r="A36" s="22"/>
      <c r="C36" s="12"/>
      <c r="D36" s="12"/>
      <c r="E36" s="12"/>
    </row>
    <row r="37" spans="1:5">
      <c r="A37" s="22"/>
      <c r="C37" s="12"/>
      <c r="D37" s="12"/>
      <c r="E37" s="12"/>
    </row>
    <row r="38" spans="1:5">
      <c r="A38" s="22"/>
      <c r="C38" s="12"/>
      <c r="D38" s="12"/>
      <c r="E38" s="12"/>
    </row>
    <row r="39" spans="1:5">
      <c r="A39" s="22"/>
      <c r="C39" s="12"/>
      <c r="D39" s="12"/>
      <c r="E39" s="12"/>
    </row>
    <row r="40" spans="1:5">
      <c r="A40" s="22"/>
      <c r="C40" s="12"/>
      <c r="D40" s="12"/>
      <c r="E40" s="12"/>
    </row>
    <row r="41" spans="1:5">
      <c r="A41" s="22"/>
      <c r="C41" s="12"/>
      <c r="D41" s="12"/>
      <c r="E41" s="12"/>
    </row>
    <row r="42" spans="1:5">
      <c r="A42" s="22"/>
      <c r="C42" s="12"/>
      <c r="D42" s="12"/>
      <c r="E42" s="12"/>
    </row>
    <row r="43" spans="1:5">
      <c r="A43" s="22"/>
      <c r="C43" s="12"/>
      <c r="D43" s="12"/>
      <c r="E43" s="12"/>
    </row>
    <row r="44" spans="1:5">
      <c r="A44" s="22"/>
      <c r="C44" s="12"/>
      <c r="D44" s="12"/>
      <c r="E44" s="12"/>
    </row>
    <row r="45" spans="1:5">
      <c r="A45" s="22"/>
      <c r="C45" s="12"/>
      <c r="D45" s="12"/>
      <c r="E45" s="12"/>
    </row>
    <row r="46" spans="1:5">
      <c r="A46" s="22"/>
      <c r="C46" s="12"/>
      <c r="D46" s="12"/>
      <c r="E46" s="12"/>
    </row>
    <row r="47" spans="1:5">
      <c r="A47" s="22"/>
      <c r="C47" s="12"/>
      <c r="D47" s="12"/>
      <c r="E47" s="12"/>
    </row>
    <row r="48" spans="1:5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C102" s="12"/>
      <c r="D102" s="12"/>
      <c r="E102" s="12"/>
    </row>
    <row r="103" spans="1:5">
      <c r="A103" s="22"/>
      <c r="C103" s="12"/>
      <c r="D103" s="12"/>
      <c r="E103" s="12"/>
    </row>
    <row r="104" spans="1:5">
      <c r="A104" s="22"/>
      <c r="C104" s="12"/>
      <c r="D104" s="12"/>
      <c r="E104" s="12"/>
    </row>
    <row r="105" spans="1:5">
      <c r="A105" s="22"/>
      <c r="C105" s="12"/>
      <c r="D105" s="12"/>
      <c r="E105" s="12"/>
    </row>
    <row r="106" spans="1:5">
      <c r="A106" s="22"/>
      <c r="C106" s="12"/>
      <c r="D106" s="12"/>
      <c r="E106" s="12"/>
    </row>
    <row r="107" spans="1:5">
      <c r="A107" s="22"/>
      <c r="C107" s="12"/>
      <c r="D107" s="12"/>
      <c r="E107" s="12"/>
    </row>
    <row r="108" spans="1:5">
      <c r="A108" s="22"/>
      <c r="C108" s="12"/>
      <c r="D108" s="12"/>
      <c r="E108" s="12"/>
    </row>
    <row r="109" spans="1:5">
      <c r="A109" s="22"/>
      <c r="C109" s="12"/>
      <c r="D109" s="12"/>
      <c r="E109" s="12"/>
    </row>
    <row r="110" spans="1:5">
      <c r="A110" s="22"/>
      <c r="C110" s="12"/>
      <c r="D110" s="12"/>
      <c r="E110" s="12"/>
    </row>
    <row r="111" spans="1:5">
      <c r="A111" s="22"/>
      <c r="C111" s="12"/>
      <c r="D111" s="12"/>
      <c r="E111" s="12"/>
    </row>
    <row r="112" spans="1:5">
      <c r="A112" s="22"/>
      <c r="C112" s="12"/>
      <c r="D112" s="12"/>
      <c r="E112" s="12"/>
    </row>
    <row r="113" spans="1:5">
      <c r="A113" s="22"/>
      <c r="C113" s="12"/>
      <c r="D113" s="12"/>
      <c r="E113" s="12"/>
    </row>
    <row r="114" spans="1:5">
      <c r="A114" s="22"/>
      <c r="C114" s="12"/>
      <c r="D114" s="12"/>
      <c r="E114" s="12"/>
    </row>
    <row r="115" spans="1:5">
      <c r="A115" s="22"/>
      <c r="C115" s="12"/>
      <c r="D115" s="12"/>
      <c r="E115" s="12"/>
    </row>
    <row r="116" spans="1:5">
      <c r="A116" s="22"/>
      <c r="C116" s="12"/>
      <c r="D116" s="12"/>
      <c r="E116" s="12"/>
    </row>
  </sheetData>
  <hyperlinks>
    <hyperlink ref="A1" location="Índice!A1" display="Voltar" xr:uid="{00000000-0004-0000-1D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1">
    <tabColor rgb="FF00B0F0"/>
  </sheetPr>
  <dimension ref="A1:DZ125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F28" sqref="F28"/>
    </sheetView>
  </sheetViews>
  <sheetFormatPr defaultColWidth="9.44140625" defaultRowHeight="14.4"/>
  <cols>
    <col min="1" max="1" width="13" style="2" customWidth="1"/>
    <col min="2" max="2" width="8.5546875" style="2" customWidth="1"/>
    <col min="3" max="6" width="17" style="2" customWidth="1"/>
    <col min="7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 t="str">
        <f>Título_ACBio</f>
        <v>Análise de Conjuntura - Ano 2022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21" t="str">
        <f>Índice!AQ10</f>
        <v>Gráfico 32 - Participação das demais biomassas X cana-de-açúcar</v>
      </c>
      <c r="D5" s="13"/>
      <c r="E5" s="13"/>
    </row>
    <row r="6" spans="1:130">
      <c r="C6" s="29"/>
    </row>
    <row r="7" spans="1:130">
      <c r="A7" s="4" t="s">
        <v>50</v>
      </c>
      <c r="C7" s="48" t="s">
        <v>127</v>
      </c>
      <c r="D7" s="49"/>
      <c r="E7" s="49" t="s">
        <v>128</v>
      </c>
      <c r="F7" s="49"/>
    </row>
    <row r="8" spans="1:130" ht="15.6">
      <c r="B8" s="4"/>
      <c r="C8" s="32" t="s">
        <v>115</v>
      </c>
      <c r="D8" s="32" t="s">
        <v>25</v>
      </c>
      <c r="E8" s="32" t="s">
        <v>115</v>
      </c>
      <c r="F8" s="32" t="s">
        <v>25</v>
      </c>
    </row>
    <row r="9" spans="1:130">
      <c r="A9" s="6">
        <v>2017</v>
      </c>
      <c r="C9" s="12">
        <v>2.4363450122007988</v>
      </c>
      <c r="D9" s="18">
        <v>0.83766307944008578</v>
      </c>
      <c r="E9" s="77">
        <v>0.47215731051027404</v>
      </c>
      <c r="F9" s="18">
        <v>0.16233692055991447</v>
      </c>
    </row>
    <row r="10" spans="1:130">
      <c r="A10" s="6">
        <v>2018</v>
      </c>
      <c r="C10" s="12">
        <v>2.4471017228013867</v>
      </c>
      <c r="D10" s="18">
        <v>0.81373538076741614</v>
      </c>
      <c r="E10" s="77">
        <v>0.56014336035276857</v>
      </c>
      <c r="F10" s="18">
        <v>0.18626461923258381</v>
      </c>
    </row>
    <row r="11" spans="1:130">
      <c r="A11" s="6">
        <v>2019</v>
      </c>
      <c r="C11" s="12">
        <v>2.5579101171717036</v>
      </c>
      <c r="D11" s="18">
        <v>0.82290275573487137</v>
      </c>
      <c r="E11" s="77">
        <v>0.55048890002131845</v>
      </c>
      <c r="F11" s="18">
        <v>0.17709724426512866</v>
      </c>
    </row>
    <row r="12" spans="1:130">
      <c r="A12" s="6">
        <v>2020</v>
      </c>
      <c r="C12" s="12">
        <v>2.5693028161551386</v>
      </c>
      <c r="D12" s="18">
        <v>0.82318552118315613</v>
      </c>
      <c r="E12" s="77">
        <v>0.5544643609022174</v>
      </c>
      <c r="F12" s="18">
        <v>0.17681447881684387</v>
      </c>
    </row>
    <row r="13" spans="1:130">
      <c r="A13" s="6">
        <v>2021</v>
      </c>
      <c r="C13" s="12">
        <v>2.2675418387983295</v>
      </c>
      <c r="D13" s="18">
        <v>0.78465681774216367</v>
      </c>
      <c r="E13" s="77">
        <v>0.62504439007652168</v>
      </c>
      <c r="F13" s="18">
        <v>0.21534318225783605</v>
      </c>
    </row>
    <row r="14" spans="1:130">
      <c r="A14" s="6">
        <v>2022</v>
      </c>
      <c r="C14" s="12">
        <v>2.0897056068007309</v>
      </c>
      <c r="D14" s="18">
        <v>0.72064034386120612</v>
      </c>
      <c r="E14" s="77">
        <v>0.81008431559529348</v>
      </c>
      <c r="F14" s="18">
        <v>0.27935965613879388</v>
      </c>
    </row>
    <row r="16" spans="1:130">
      <c r="A16" s="22"/>
      <c r="C16" s="81" t="s">
        <v>129</v>
      </c>
      <c r="D16" s="81" t="s">
        <v>127</v>
      </c>
      <c r="E16" s="81" t="s">
        <v>130</v>
      </c>
      <c r="F16" s="80" t="s">
        <v>128</v>
      </c>
    </row>
    <row r="17" spans="1:9">
      <c r="A17" s="22"/>
      <c r="D17" s="12"/>
      <c r="E17" s="14"/>
    </row>
    <row r="18" spans="1:9">
      <c r="A18" s="22"/>
      <c r="C18" s="12"/>
      <c r="D18" s="12"/>
      <c r="E18" s="14"/>
    </row>
    <row r="19" spans="1:9">
      <c r="A19" s="22"/>
      <c r="C19" s="12"/>
      <c r="D19" s="14"/>
      <c r="E19" s="14"/>
    </row>
    <row r="20" spans="1:9">
      <c r="A20" s="22"/>
      <c r="C20" s="12"/>
      <c r="D20" s="12"/>
      <c r="E20" s="14"/>
    </row>
    <row r="21" spans="1:9">
      <c r="A21" s="22"/>
      <c r="C21" s="14"/>
      <c r="D21" s="12"/>
      <c r="E21" s="14"/>
      <c r="F21" s="12"/>
    </row>
    <row r="22" spans="1:9">
      <c r="A22" s="22"/>
      <c r="C22" s="12"/>
      <c r="D22" s="12"/>
      <c r="E22" s="12"/>
      <c r="F22" s="12"/>
    </row>
    <row r="23" spans="1:9">
      <c r="A23" s="22"/>
      <c r="C23" s="12"/>
      <c r="D23" s="12"/>
      <c r="E23" s="116"/>
      <c r="F23" s="12"/>
      <c r="G23" s="12"/>
      <c r="H23" s="12"/>
      <c r="I23" s="12"/>
    </row>
    <row r="24" spans="1:9">
      <c r="A24" s="22"/>
      <c r="C24" s="12"/>
      <c r="D24" s="12"/>
      <c r="E24" s="12"/>
      <c r="F24" s="12"/>
      <c r="G24" s="12"/>
      <c r="H24" s="12"/>
      <c r="I24" s="12"/>
    </row>
    <row r="25" spans="1:9">
      <c r="A25" s="22"/>
      <c r="C25" s="12"/>
      <c r="D25" s="12"/>
      <c r="E25" s="12"/>
      <c r="F25" s="12"/>
      <c r="G25" s="12"/>
      <c r="H25" s="12"/>
      <c r="I25" s="12"/>
    </row>
    <row r="26" spans="1:9">
      <c r="A26" s="22"/>
      <c r="C26" s="12"/>
      <c r="D26" s="12"/>
      <c r="E26" s="12"/>
      <c r="F26" s="12"/>
      <c r="G26" s="12"/>
      <c r="H26" s="12"/>
      <c r="I26" s="12"/>
    </row>
    <row r="27" spans="1:9">
      <c r="A27" s="22"/>
      <c r="C27" s="12"/>
      <c r="D27" s="12"/>
      <c r="E27" s="12"/>
      <c r="G27" s="12"/>
      <c r="H27" s="12"/>
      <c r="I27" s="12"/>
    </row>
    <row r="28" spans="1:9">
      <c r="A28" s="22"/>
      <c r="C28" s="12"/>
      <c r="D28" s="12"/>
      <c r="E28" s="12"/>
      <c r="G28" s="12"/>
      <c r="H28" s="12"/>
      <c r="I28" s="12"/>
    </row>
    <row r="29" spans="1:9">
      <c r="A29" s="22"/>
      <c r="C29" s="12"/>
      <c r="D29" s="12"/>
      <c r="E29" s="12"/>
    </row>
    <row r="30" spans="1:9">
      <c r="A30" s="22"/>
      <c r="C30" s="12"/>
      <c r="D30" s="12"/>
      <c r="E30" s="12"/>
    </row>
    <row r="31" spans="1:9">
      <c r="A31" s="22"/>
      <c r="C31" s="12"/>
      <c r="D31" s="12"/>
      <c r="E31" s="12"/>
    </row>
    <row r="32" spans="1:9">
      <c r="A32" s="22"/>
      <c r="C32" s="12"/>
      <c r="D32" s="12"/>
      <c r="E32" s="12"/>
    </row>
    <row r="33" spans="1:5">
      <c r="A33" s="22"/>
      <c r="C33" s="12"/>
      <c r="D33" s="12"/>
      <c r="E33" s="12"/>
    </row>
    <row r="34" spans="1:5">
      <c r="A34" s="22"/>
      <c r="C34" s="12"/>
      <c r="D34" s="12"/>
      <c r="E34" s="12"/>
    </row>
    <row r="35" spans="1:5">
      <c r="A35" s="22"/>
      <c r="C35" s="12"/>
      <c r="D35" s="12"/>
      <c r="E35" s="12"/>
    </row>
    <row r="36" spans="1:5">
      <c r="A36" s="22"/>
      <c r="C36" s="12"/>
      <c r="D36" s="12"/>
      <c r="E36" s="12"/>
    </row>
    <row r="37" spans="1:5">
      <c r="A37" s="22"/>
      <c r="C37" s="12"/>
      <c r="D37" s="12"/>
      <c r="E37" s="12"/>
    </row>
    <row r="38" spans="1:5">
      <c r="A38" s="22"/>
      <c r="C38" s="12"/>
      <c r="D38" s="12"/>
      <c r="E38" s="12"/>
    </row>
    <row r="39" spans="1:5">
      <c r="A39" s="22"/>
      <c r="C39" s="12"/>
      <c r="D39" s="12"/>
      <c r="E39" s="12"/>
    </row>
    <row r="40" spans="1:5">
      <c r="A40" s="22"/>
      <c r="C40" s="12"/>
      <c r="D40" s="12"/>
      <c r="E40" s="12"/>
    </row>
    <row r="41" spans="1:5">
      <c r="A41" s="22"/>
      <c r="C41" s="12"/>
      <c r="D41" s="12"/>
      <c r="E41" s="12"/>
    </row>
    <row r="42" spans="1:5">
      <c r="A42" s="22"/>
      <c r="C42" s="12"/>
      <c r="D42" s="12"/>
      <c r="E42" s="12"/>
    </row>
    <row r="43" spans="1:5">
      <c r="A43" s="22"/>
      <c r="C43" s="12"/>
      <c r="D43" s="12"/>
      <c r="E43" s="12"/>
    </row>
    <row r="44" spans="1:5">
      <c r="A44" s="22"/>
      <c r="C44" s="12"/>
      <c r="D44" s="12"/>
      <c r="E44" s="12"/>
    </row>
    <row r="45" spans="1:5">
      <c r="A45" s="22"/>
      <c r="C45" s="12"/>
      <c r="D45" s="12"/>
      <c r="E45" s="12"/>
    </row>
    <row r="46" spans="1:5">
      <c r="A46" s="22"/>
      <c r="C46" s="12"/>
      <c r="D46" s="12"/>
      <c r="E46" s="12"/>
    </row>
    <row r="47" spans="1:5">
      <c r="A47" s="22"/>
      <c r="C47" s="12"/>
      <c r="D47" s="12"/>
      <c r="E47" s="12"/>
    </row>
    <row r="48" spans="1:5">
      <c r="A48" s="22"/>
      <c r="C48" s="12"/>
      <c r="D48" s="12"/>
      <c r="E48" s="12"/>
    </row>
    <row r="49" spans="1:5">
      <c r="A49" s="22"/>
      <c r="C49" s="12"/>
      <c r="D49" s="12"/>
      <c r="E49" s="12"/>
    </row>
    <row r="50" spans="1:5">
      <c r="A50" s="22"/>
      <c r="C50" s="12"/>
      <c r="D50" s="12"/>
      <c r="E50" s="12"/>
    </row>
    <row r="51" spans="1:5">
      <c r="A51" s="22"/>
      <c r="C51" s="12"/>
      <c r="D51" s="12"/>
      <c r="E51" s="12"/>
    </row>
    <row r="52" spans="1:5">
      <c r="A52" s="22"/>
      <c r="C52" s="12"/>
      <c r="D52" s="12"/>
      <c r="E52" s="12"/>
    </row>
    <row r="53" spans="1:5">
      <c r="A53" s="22"/>
      <c r="C53" s="12"/>
      <c r="D53" s="12"/>
      <c r="E53" s="12"/>
    </row>
    <row r="54" spans="1:5">
      <c r="A54" s="22"/>
      <c r="C54" s="12"/>
      <c r="D54" s="12"/>
      <c r="E54" s="12"/>
    </row>
    <row r="55" spans="1:5">
      <c r="A55" s="22"/>
      <c r="C55" s="12"/>
      <c r="D55" s="12"/>
      <c r="E55" s="12"/>
    </row>
    <row r="56" spans="1:5">
      <c r="A56" s="22"/>
      <c r="C56" s="12"/>
      <c r="D56" s="12"/>
      <c r="E56" s="12"/>
    </row>
    <row r="57" spans="1:5">
      <c r="A57" s="22"/>
      <c r="C57" s="12"/>
      <c r="D57" s="12"/>
      <c r="E57" s="12"/>
    </row>
    <row r="58" spans="1:5">
      <c r="A58" s="22"/>
      <c r="C58" s="12"/>
      <c r="D58" s="12"/>
      <c r="E58" s="12"/>
    </row>
    <row r="59" spans="1:5">
      <c r="A59" s="22"/>
      <c r="C59" s="12"/>
      <c r="D59" s="12"/>
      <c r="E59" s="12"/>
    </row>
    <row r="60" spans="1:5">
      <c r="A60" s="22"/>
      <c r="C60" s="12"/>
      <c r="D60" s="12"/>
      <c r="E60" s="12"/>
    </row>
    <row r="61" spans="1:5">
      <c r="A61" s="22"/>
      <c r="C61" s="12"/>
      <c r="D61" s="12"/>
      <c r="E61" s="12"/>
    </row>
    <row r="62" spans="1:5">
      <c r="A62" s="22"/>
      <c r="C62" s="12"/>
      <c r="D62" s="12"/>
      <c r="E62" s="12"/>
    </row>
    <row r="63" spans="1:5">
      <c r="A63" s="22"/>
      <c r="C63" s="12"/>
      <c r="D63" s="12"/>
      <c r="E63" s="12"/>
    </row>
    <row r="64" spans="1:5">
      <c r="A64" s="22"/>
      <c r="C64" s="12"/>
      <c r="D64" s="12"/>
      <c r="E64" s="12"/>
    </row>
    <row r="65" spans="1:5">
      <c r="A65" s="22"/>
      <c r="C65" s="12"/>
      <c r="D65" s="12"/>
      <c r="E65" s="12"/>
    </row>
    <row r="66" spans="1:5">
      <c r="A66" s="22"/>
      <c r="C66" s="12"/>
      <c r="D66" s="12"/>
      <c r="E66" s="12"/>
    </row>
    <row r="67" spans="1:5">
      <c r="A67" s="22"/>
      <c r="C67" s="12"/>
      <c r="D67" s="12"/>
      <c r="E67" s="12"/>
    </row>
    <row r="68" spans="1:5">
      <c r="A68" s="22"/>
      <c r="C68" s="12"/>
      <c r="D68" s="12"/>
      <c r="E68" s="12"/>
    </row>
    <row r="69" spans="1:5">
      <c r="A69" s="22"/>
      <c r="C69" s="12"/>
      <c r="D69" s="12"/>
      <c r="E69" s="12"/>
    </row>
    <row r="70" spans="1:5">
      <c r="A70" s="22"/>
      <c r="C70" s="12"/>
      <c r="D70" s="12"/>
      <c r="E70" s="12"/>
    </row>
    <row r="71" spans="1:5">
      <c r="A71" s="22"/>
      <c r="C71" s="12"/>
      <c r="D71" s="12"/>
      <c r="E71" s="12"/>
    </row>
    <row r="72" spans="1:5">
      <c r="A72" s="22"/>
      <c r="C72" s="12"/>
      <c r="D72" s="12"/>
      <c r="E72" s="12"/>
    </row>
    <row r="73" spans="1:5">
      <c r="A73" s="22"/>
      <c r="C73" s="12"/>
      <c r="D73" s="12"/>
      <c r="E73" s="12"/>
    </row>
    <row r="74" spans="1:5">
      <c r="A74" s="22"/>
      <c r="C74" s="12"/>
      <c r="D74" s="12"/>
      <c r="E74" s="12"/>
    </row>
    <row r="75" spans="1:5">
      <c r="A75" s="22"/>
      <c r="C75" s="12"/>
      <c r="D75" s="12"/>
      <c r="E75" s="12"/>
    </row>
    <row r="76" spans="1:5">
      <c r="A76" s="22"/>
      <c r="C76" s="12"/>
      <c r="D76" s="12"/>
      <c r="E76" s="12"/>
    </row>
    <row r="77" spans="1:5">
      <c r="A77" s="22"/>
      <c r="C77" s="12"/>
      <c r="D77" s="12"/>
      <c r="E77" s="12"/>
    </row>
    <row r="78" spans="1:5">
      <c r="A78" s="22"/>
      <c r="C78" s="12"/>
      <c r="D78" s="12"/>
      <c r="E78" s="12"/>
    </row>
    <row r="79" spans="1:5">
      <c r="A79" s="22"/>
      <c r="C79" s="12"/>
      <c r="D79" s="12"/>
      <c r="E79" s="12"/>
    </row>
    <row r="80" spans="1:5">
      <c r="A80" s="22"/>
      <c r="C80" s="12"/>
      <c r="D80" s="12"/>
      <c r="E80" s="12"/>
    </row>
    <row r="81" spans="1:5">
      <c r="A81" s="22"/>
      <c r="C81" s="12"/>
      <c r="D81" s="12"/>
      <c r="E81" s="12"/>
    </row>
    <row r="82" spans="1:5">
      <c r="A82" s="22"/>
      <c r="C82" s="12"/>
      <c r="D82" s="12"/>
      <c r="E82" s="12"/>
    </row>
    <row r="83" spans="1:5">
      <c r="A83" s="22"/>
      <c r="C83" s="12"/>
      <c r="D83" s="12"/>
      <c r="E83" s="12"/>
    </row>
    <row r="84" spans="1:5">
      <c r="A84" s="22"/>
      <c r="C84" s="12"/>
      <c r="D84" s="12"/>
      <c r="E84" s="12"/>
    </row>
    <row r="85" spans="1:5">
      <c r="A85" s="22"/>
      <c r="C85" s="12"/>
      <c r="D85" s="12"/>
      <c r="E85" s="12"/>
    </row>
    <row r="86" spans="1:5">
      <c r="A86" s="22"/>
      <c r="C86" s="12"/>
      <c r="D86" s="12"/>
      <c r="E86" s="12"/>
    </row>
    <row r="87" spans="1:5">
      <c r="A87" s="22"/>
      <c r="C87" s="12"/>
      <c r="D87" s="12"/>
      <c r="E87" s="12"/>
    </row>
    <row r="88" spans="1:5">
      <c r="A88" s="22"/>
      <c r="C88" s="12"/>
      <c r="D88" s="12"/>
      <c r="E88" s="12"/>
    </row>
    <row r="89" spans="1:5">
      <c r="A89" s="22"/>
      <c r="C89" s="12"/>
      <c r="D89" s="12"/>
      <c r="E89" s="12"/>
    </row>
    <row r="90" spans="1:5">
      <c r="A90" s="22"/>
      <c r="C90" s="12"/>
      <c r="D90" s="12"/>
      <c r="E90" s="12"/>
    </row>
    <row r="91" spans="1:5">
      <c r="A91" s="22"/>
      <c r="C91" s="12"/>
      <c r="D91" s="12"/>
      <c r="E91" s="12"/>
    </row>
    <row r="92" spans="1:5">
      <c r="A92" s="22"/>
      <c r="C92" s="12"/>
      <c r="D92" s="12"/>
      <c r="E92" s="12"/>
    </row>
    <row r="93" spans="1:5">
      <c r="A93" s="22"/>
      <c r="C93" s="12"/>
      <c r="D93" s="12"/>
      <c r="E93" s="12"/>
    </row>
    <row r="94" spans="1:5">
      <c r="A94" s="22"/>
      <c r="C94" s="12"/>
      <c r="D94" s="12"/>
      <c r="E94" s="12"/>
    </row>
    <row r="95" spans="1:5">
      <c r="A95" s="22"/>
      <c r="C95" s="12"/>
      <c r="D95" s="12"/>
      <c r="E95" s="12"/>
    </row>
    <row r="96" spans="1:5">
      <c r="A96" s="22"/>
      <c r="C96" s="12"/>
      <c r="D96" s="12"/>
      <c r="E96" s="12"/>
    </row>
    <row r="97" spans="1:5">
      <c r="A97" s="22"/>
      <c r="C97" s="12"/>
      <c r="D97" s="12"/>
      <c r="E97" s="12"/>
    </row>
    <row r="98" spans="1:5">
      <c r="A98" s="22"/>
      <c r="C98" s="12"/>
      <c r="D98" s="12"/>
      <c r="E98" s="12"/>
    </row>
    <row r="99" spans="1:5">
      <c r="A99" s="22"/>
      <c r="C99" s="12"/>
      <c r="D99" s="12"/>
      <c r="E99" s="12"/>
    </row>
    <row r="100" spans="1:5">
      <c r="A100" s="22"/>
      <c r="C100" s="12"/>
      <c r="D100" s="12"/>
      <c r="E100" s="12"/>
    </row>
    <row r="101" spans="1:5">
      <c r="A101" s="22"/>
      <c r="C101" s="12"/>
      <c r="D101" s="12"/>
      <c r="E101" s="12"/>
    </row>
    <row r="102" spans="1:5">
      <c r="A102" s="22"/>
      <c r="E102" s="12"/>
    </row>
    <row r="103" spans="1:5">
      <c r="A103" s="22"/>
      <c r="E103" s="12"/>
    </row>
    <row r="104" spans="1:5">
      <c r="E104" s="12"/>
    </row>
    <row r="105" spans="1:5">
      <c r="E105" s="12"/>
    </row>
    <row r="106" spans="1:5">
      <c r="E106" s="12"/>
    </row>
    <row r="107" spans="1:5">
      <c r="E107" s="12"/>
    </row>
    <row r="108" spans="1:5">
      <c r="E108" s="12"/>
    </row>
    <row r="109" spans="1:5">
      <c r="E109" s="12"/>
    </row>
    <row r="110" spans="1:5">
      <c r="E110" s="12"/>
    </row>
    <row r="111" spans="1:5">
      <c r="E111" s="12"/>
    </row>
    <row r="112" spans="1:5">
      <c r="E112" s="12"/>
    </row>
    <row r="113" spans="5:5">
      <c r="E113" s="12"/>
    </row>
    <row r="114" spans="5:5">
      <c r="E114" s="12"/>
    </row>
    <row r="115" spans="5:5">
      <c r="E115" s="12"/>
    </row>
    <row r="116" spans="5:5">
      <c r="E116" s="12"/>
    </row>
    <row r="117" spans="5:5">
      <c r="E117" s="12"/>
    </row>
    <row r="118" spans="5:5">
      <c r="E118" s="12"/>
    </row>
    <row r="119" spans="5:5">
      <c r="E119" s="12"/>
    </row>
    <row r="120" spans="5:5">
      <c r="E120" s="12"/>
    </row>
    <row r="121" spans="5:5">
      <c r="E121" s="12"/>
    </row>
    <row r="122" spans="5:5">
      <c r="E122" s="12"/>
    </row>
    <row r="123" spans="5:5">
      <c r="E123" s="12"/>
    </row>
    <row r="124" spans="5:5">
      <c r="E124" s="12"/>
    </row>
    <row r="125" spans="5:5">
      <c r="E125" s="12"/>
    </row>
  </sheetData>
  <hyperlinks>
    <hyperlink ref="A1" location="Índice!A1" display="Voltar" xr:uid="{00000000-0004-0000-1E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2">
    <tabColor rgb="FF00B0F0"/>
  </sheetPr>
  <dimension ref="A1:DT126"/>
  <sheetViews>
    <sheetView showGridLines="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9.44140625" defaultRowHeight="14.4"/>
  <cols>
    <col min="1" max="1" width="6.44140625" style="52" bestFit="1" customWidth="1"/>
    <col min="2" max="2" width="8.44140625" style="52" customWidth="1"/>
    <col min="3" max="3" width="4.5546875" style="52" bestFit="1" customWidth="1"/>
    <col min="4" max="4" width="8.5546875" style="2" customWidth="1"/>
    <col min="5" max="7" width="21.6640625" style="2" customWidth="1"/>
    <col min="8" max="12" width="9.44140625" style="2" customWidth="1"/>
    <col min="13" max="16384" width="9.44140625" style="2"/>
  </cols>
  <sheetData>
    <row r="1" spans="1:124">
      <c r="A1" s="51" t="s">
        <v>5</v>
      </c>
      <c r="B1" s="1"/>
      <c r="C1" s="1"/>
      <c r="D1" s="1"/>
    </row>
    <row r="2" spans="1:124" s="56" customFormat="1" ht="23.4">
      <c r="C2" s="7"/>
      <c r="D2" s="7"/>
      <c r="E2" s="7"/>
      <c r="F2" s="7"/>
      <c r="G2" s="7"/>
      <c r="I2" s="7" t="str">
        <f>Título_ACBio</f>
        <v>Análise de Conjuntura - Ano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</row>
    <row r="5" spans="1:124">
      <c r="E5" s="38" t="str">
        <f>Índice!AQ14</f>
        <v>Gráfico 33 - Preços médios - biodiesel e diesel sem ICMS</v>
      </c>
      <c r="F5" s="13"/>
      <c r="G5" s="13"/>
    </row>
    <row r="6" spans="1:124">
      <c r="A6" s="2"/>
      <c r="B6" s="2"/>
      <c r="C6" s="2"/>
      <c r="E6" s="29"/>
    </row>
    <row r="7" spans="1:124" ht="28.8">
      <c r="A7" s="4" t="s">
        <v>31</v>
      </c>
      <c r="B7" s="4" t="s">
        <v>131</v>
      </c>
      <c r="C7" s="3" t="s">
        <v>50</v>
      </c>
      <c r="E7" s="50" t="s">
        <v>132</v>
      </c>
      <c r="F7" s="50" t="s">
        <v>133</v>
      </c>
      <c r="G7" s="50" t="s">
        <v>233</v>
      </c>
    </row>
    <row r="8" spans="1:124">
      <c r="A8" s="4"/>
      <c r="B8" s="4"/>
      <c r="C8" s="3"/>
      <c r="E8" s="32" t="s">
        <v>295</v>
      </c>
      <c r="F8" s="32"/>
      <c r="G8" s="32"/>
    </row>
    <row r="9" spans="1:124" ht="15" customHeight="1">
      <c r="A9" s="183">
        <v>2017</v>
      </c>
      <c r="B9" s="182">
        <v>53</v>
      </c>
      <c r="C9" s="53" t="s">
        <v>134</v>
      </c>
      <c r="E9" s="77">
        <v>2.7716349294992373</v>
      </c>
      <c r="F9" s="77">
        <v>3.7959744874501546</v>
      </c>
      <c r="G9" s="77"/>
    </row>
    <row r="10" spans="1:124">
      <c r="A10" s="184"/>
      <c r="B10" s="182"/>
      <c r="C10" s="53" t="s">
        <v>135</v>
      </c>
      <c r="E10" s="77">
        <v>2.6669307789586512</v>
      </c>
      <c r="F10" s="77">
        <v>3.7834887417770711</v>
      </c>
      <c r="G10" s="77"/>
    </row>
    <row r="11" spans="1:124">
      <c r="A11" s="184"/>
      <c r="B11" s="182">
        <v>54</v>
      </c>
      <c r="C11" s="53" t="s">
        <v>136</v>
      </c>
      <c r="E11" s="77">
        <v>2.5831580561810719</v>
      </c>
      <c r="F11" s="77">
        <v>3.0913911183310536</v>
      </c>
      <c r="G11" s="77"/>
    </row>
    <row r="12" spans="1:124">
      <c r="A12" s="184"/>
      <c r="B12" s="182"/>
      <c r="C12" s="53" t="s">
        <v>137</v>
      </c>
      <c r="E12" s="77">
        <v>2.6031352033893098</v>
      </c>
      <c r="F12" s="77">
        <v>3.0870694554236278</v>
      </c>
      <c r="G12" s="77"/>
    </row>
    <row r="13" spans="1:124">
      <c r="A13" s="184"/>
      <c r="B13" s="182">
        <v>55</v>
      </c>
      <c r="C13" s="53" t="s">
        <v>138</v>
      </c>
      <c r="E13" s="77">
        <v>2.6062359510327977</v>
      </c>
      <c r="F13" s="77">
        <v>2.8180393220484365</v>
      </c>
      <c r="G13" s="77"/>
    </row>
    <row r="14" spans="1:124">
      <c r="A14" s="184"/>
      <c r="B14" s="182"/>
      <c r="C14" s="53" t="s">
        <v>139</v>
      </c>
      <c r="E14" s="77">
        <v>2.5050853180753898</v>
      </c>
      <c r="F14" s="77">
        <v>2.8245358460521897</v>
      </c>
      <c r="G14" s="77"/>
    </row>
    <row r="15" spans="1:124">
      <c r="A15" s="184"/>
      <c r="B15" s="182">
        <v>56</v>
      </c>
      <c r="C15" s="53" t="s">
        <v>140</v>
      </c>
      <c r="E15" s="77">
        <v>2.5475012165698292</v>
      </c>
      <c r="F15" s="77">
        <v>3.0142073833583862</v>
      </c>
      <c r="G15" s="77"/>
    </row>
    <row r="16" spans="1:124">
      <c r="A16" s="184"/>
      <c r="B16" s="182"/>
      <c r="C16" s="53" t="s">
        <v>141</v>
      </c>
      <c r="E16" s="77">
        <v>2.7942011641640221</v>
      </c>
      <c r="F16" s="77">
        <v>3.0084933285586621</v>
      </c>
      <c r="G16" s="77"/>
    </row>
    <row r="17" spans="1:10">
      <c r="A17" s="184"/>
      <c r="B17" s="182">
        <v>57</v>
      </c>
      <c r="C17" s="53" t="s">
        <v>142</v>
      </c>
      <c r="E17" s="77">
        <v>3.0097076902961453</v>
      </c>
      <c r="F17" s="77">
        <v>3.0869172305654264</v>
      </c>
      <c r="G17" s="77"/>
    </row>
    <row r="18" spans="1:10">
      <c r="A18" s="184"/>
      <c r="B18" s="182"/>
      <c r="C18" s="53" t="s">
        <v>143</v>
      </c>
      <c r="E18" s="77">
        <v>2.9748238476381821</v>
      </c>
      <c r="F18" s="77">
        <v>3.0740064036700123</v>
      </c>
      <c r="G18" s="77"/>
    </row>
    <row r="19" spans="1:10">
      <c r="A19" s="184"/>
      <c r="B19" s="182">
        <v>58</v>
      </c>
      <c r="C19" s="53" t="s">
        <v>144</v>
      </c>
      <c r="E19" s="77">
        <v>3.1225032245501438</v>
      </c>
      <c r="F19" s="77">
        <v>3.0880325895486593</v>
      </c>
      <c r="G19" s="77"/>
    </row>
    <row r="20" spans="1:10">
      <c r="A20" s="185"/>
      <c r="B20" s="182"/>
      <c r="C20" s="53" t="s">
        <v>145</v>
      </c>
      <c r="E20" s="77">
        <v>3.0316426930082239</v>
      </c>
      <c r="F20" s="77">
        <v>3.0745047685669653</v>
      </c>
      <c r="G20" s="77"/>
    </row>
    <row r="21" spans="1:10">
      <c r="A21" s="183">
        <v>2018</v>
      </c>
      <c r="B21" s="182">
        <v>59</v>
      </c>
      <c r="C21" s="53" t="s">
        <v>134</v>
      </c>
      <c r="E21" s="77">
        <v>3.1345165986540962</v>
      </c>
      <c r="F21" s="77">
        <v>3.4018224238542465</v>
      </c>
      <c r="G21" s="77"/>
    </row>
    <row r="22" spans="1:10">
      <c r="A22" s="184"/>
      <c r="B22" s="182"/>
      <c r="C22" s="53" t="s">
        <v>135</v>
      </c>
      <c r="E22" s="77">
        <v>2.9886413293223746</v>
      </c>
      <c r="F22" s="77">
        <v>3.3909713156441854</v>
      </c>
      <c r="G22" s="77"/>
      <c r="H22" s="126"/>
      <c r="I22" s="126"/>
      <c r="J22" s="127"/>
    </row>
    <row r="23" spans="1:10">
      <c r="A23" s="184"/>
      <c r="B23" s="182">
        <v>60</v>
      </c>
      <c r="C23" s="53" t="s">
        <v>136</v>
      </c>
      <c r="E23" s="77">
        <v>3.0171673430790587</v>
      </c>
      <c r="F23" s="77">
        <v>3.1688392259121496</v>
      </c>
      <c r="G23" s="77"/>
      <c r="H23" s="126"/>
      <c r="I23" s="126"/>
      <c r="J23" s="127"/>
    </row>
    <row r="24" spans="1:10">
      <c r="A24" s="184"/>
      <c r="B24" s="182"/>
      <c r="C24" s="53" t="s">
        <v>137</v>
      </c>
      <c r="E24" s="77">
        <v>3.2656559871073561</v>
      </c>
      <c r="F24" s="77">
        <v>3.1618830831292657</v>
      </c>
      <c r="G24" s="77"/>
      <c r="H24" s="126"/>
      <c r="I24" s="126"/>
      <c r="J24" s="127"/>
    </row>
    <row r="25" spans="1:10">
      <c r="A25" s="184"/>
      <c r="B25" s="182">
        <v>61</v>
      </c>
      <c r="C25" s="53" t="s">
        <v>138</v>
      </c>
      <c r="E25" s="77">
        <v>3.4738519602646272</v>
      </c>
      <c r="F25" s="77">
        <v>3.4186344688213692</v>
      </c>
      <c r="G25" s="77"/>
      <c r="H25" s="126"/>
      <c r="I25" s="126"/>
      <c r="J25" s="127"/>
    </row>
    <row r="26" spans="1:10">
      <c r="A26" s="184"/>
      <c r="B26" s="182"/>
      <c r="C26" s="53" t="s">
        <v>139</v>
      </c>
      <c r="E26" s="77">
        <v>3.0295216722308873</v>
      </c>
      <c r="F26" s="77">
        <v>3.3760956634617516</v>
      </c>
      <c r="G26" s="77"/>
      <c r="H26" s="126"/>
      <c r="I26" s="128"/>
      <c r="J26" s="127"/>
    </row>
    <row r="27" spans="1:10">
      <c r="A27" s="184"/>
      <c r="B27" s="182">
        <v>62</v>
      </c>
      <c r="C27" s="53" t="s">
        <v>140</v>
      </c>
      <c r="E27" s="77">
        <v>3.012807544044148</v>
      </c>
      <c r="F27" s="77">
        <v>3.120318599854202</v>
      </c>
      <c r="G27" s="77"/>
      <c r="H27" s="126"/>
      <c r="I27" s="128"/>
      <c r="J27" s="127"/>
    </row>
    <row r="28" spans="1:10">
      <c r="A28" s="184"/>
      <c r="B28" s="182"/>
      <c r="C28" s="53" t="s">
        <v>141</v>
      </c>
      <c r="E28" s="77">
        <v>3.098501725648112</v>
      </c>
      <c r="F28" s="77">
        <v>3.1231294163288981</v>
      </c>
      <c r="G28" s="77"/>
      <c r="H28" s="126"/>
      <c r="I28" s="128"/>
      <c r="J28" s="127"/>
    </row>
    <row r="29" spans="1:10">
      <c r="A29" s="184"/>
      <c r="B29" s="182">
        <v>63</v>
      </c>
      <c r="C29" s="53" t="s">
        <v>142</v>
      </c>
      <c r="E29" s="77">
        <v>3.3579493415622719</v>
      </c>
      <c r="F29" s="77">
        <v>3.5867275770286051</v>
      </c>
      <c r="G29" s="77"/>
      <c r="H29" s="126"/>
      <c r="I29" s="128"/>
      <c r="J29" s="127"/>
    </row>
    <row r="30" spans="1:10">
      <c r="A30" s="184"/>
      <c r="B30" s="182"/>
      <c r="C30" s="53" t="s">
        <v>143</v>
      </c>
      <c r="E30" s="77">
        <v>3.37290455343221</v>
      </c>
      <c r="F30" s="77">
        <v>3.5706596087890548</v>
      </c>
      <c r="G30" s="77"/>
      <c r="H30" s="126"/>
      <c r="I30" s="128"/>
      <c r="J30" s="127"/>
    </row>
    <row r="31" spans="1:10">
      <c r="A31" s="184"/>
      <c r="B31" s="182">
        <v>64</v>
      </c>
      <c r="C31" s="53" t="s">
        <v>144</v>
      </c>
      <c r="E31" s="77">
        <v>3.058009085369346</v>
      </c>
      <c r="F31" s="77">
        <v>3.3499721608033988</v>
      </c>
      <c r="G31" s="77"/>
      <c r="H31" s="126"/>
      <c r="I31" s="128"/>
      <c r="J31" s="127"/>
    </row>
    <row r="32" spans="1:10">
      <c r="A32" s="184"/>
      <c r="B32" s="179"/>
      <c r="C32" s="96" t="s">
        <v>145</v>
      </c>
      <c r="E32" s="77">
        <v>2.7446168082693627</v>
      </c>
      <c r="F32" s="77">
        <v>3.3449547287103334</v>
      </c>
      <c r="G32" s="77"/>
      <c r="H32" s="126"/>
      <c r="I32" s="128"/>
      <c r="J32" s="127"/>
    </row>
    <row r="33" spans="1:10">
      <c r="A33" s="179">
        <v>2019</v>
      </c>
      <c r="B33" s="179">
        <v>65</v>
      </c>
      <c r="C33" s="53" t="s">
        <v>134</v>
      </c>
      <c r="E33" s="77">
        <v>2.9147248604131017</v>
      </c>
      <c r="F33" s="77">
        <v>3.3339030192673991</v>
      </c>
      <c r="G33" s="77"/>
      <c r="H33" s="126"/>
      <c r="I33" s="128"/>
      <c r="J33" s="127"/>
    </row>
    <row r="34" spans="1:10">
      <c r="A34" s="180"/>
      <c r="B34" s="181"/>
      <c r="C34" s="53" t="s">
        <v>135</v>
      </c>
      <c r="E34" s="77">
        <v>3.0259456329578631</v>
      </c>
      <c r="F34" s="77">
        <v>3.3196286162176629</v>
      </c>
      <c r="G34" s="77"/>
      <c r="H34" s="126"/>
      <c r="I34" s="128"/>
      <c r="J34" s="127"/>
    </row>
    <row r="35" spans="1:10">
      <c r="A35" s="180"/>
      <c r="B35" s="179">
        <v>66</v>
      </c>
      <c r="C35" s="53" t="s">
        <v>136</v>
      </c>
      <c r="E35" s="77">
        <v>3.1253336413886013</v>
      </c>
      <c r="F35" s="77">
        <v>2.9176397250101802</v>
      </c>
      <c r="G35" s="77"/>
      <c r="H35" s="126"/>
      <c r="I35" s="128"/>
      <c r="J35" s="127"/>
    </row>
    <row r="36" spans="1:10">
      <c r="A36" s="180"/>
      <c r="B36" s="181"/>
      <c r="C36" s="53" t="s">
        <v>137</v>
      </c>
      <c r="E36" s="77">
        <v>3.1700110832392747</v>
      </c>
      <c r="F36" s="77">
        <v>2.9011034354282397</v>
      </c>
      <c r="G36" s="77"/>
      <c r="H36" s="126"/>
      <c r="I36" s="128"/>
      <c r="J36" s="127"/>
    </row>
    <row r="37" spans="1:10">
      <c r="A37" s="180"/>
      <c r="B37" s="179">
        <v>67</v>
      </c>
      <c r="C37" s="53" t="s">
        <v>138</v>
      </c>
      <c r="E37" s="77">
        <v>3.2859300896452441</v>
      </c>
      <c r="F37" s="77">
        <v>2.8399048735310983</v>
      </c>
      <c r="G37" s="77"/>
      <c r="H37" s="126"/>
      <c r="I37" s="128"/>
      <c r="J37" s="127"/>
    </row>
    <row r="38" spans="1:10">
      <c r="A38" s="180"/>
      <c r="B38" s="181"/>
      <c r="C38" s="53" t="s">
        <v>139</v>
      </c>
      <c r="E38" s="77">
        <v>3.0402172997711849</v>
      </c>
      <c r="F38" s="77">
        <v>2.8396209114399538</v>
      </c>
      <c r="G38" s="77"/>
      <c r="H38" s="129"/>
      <c r="I38" s="130"/>
      <c r="J38" s="127"/>
    </row>
    <row r="39" spans="1:10">
      <c r="A39" s="180"/>
      <c r="B39" s="179">
        <v>68</v>
      </c>
      <c r="C39" s="53" t="s">
        <v>140</v>
      </c>
      <c r="E39" s="77">
        <v>2.9973852980230871</v>
      </c>
      <c r="F39" s="77">
        <v>2.8861020419814314</v>
      </c>
      <c r="G39" s="77"/>
      <c r="H39" s="126"/>
      <c r="I39" s="128"/>
      <c r="J39" s="127"/>
    </row>
    <row r="40" spans="1:10">
      <c r="A40" s="180"/>
      <c r="B40" s="181"/>
      <c r="C40" s="53" t="s">
        <v>141</v>
      </c>
      <c r="E40" s="77">
        <v>3.0277319913442233</v>
      </c>
      <c r="F40" s="77">
        <v>2.8829308180815416</v>
      </c>
      <c r="G40" s="77"/>
      <c r="H40" s="126"/>
      <c r="I40" s="128"/>
      <c r="J40" s="127"/>
    </row>
    <row r="41" spans="1:10">
      <c r="A41" s="180"/>
      <c r="B41" s="179" t="s">
        <v>146</v>
      </c>
      <c r="C41" s="53" t="s">
        <v>142</v>
      </c>
      <c r="E41" s="77">
        <v>3.1882348149291109</v>
      </c>
      <c r="F41" s="77">
        <v>3.5379113842705556</v>
      </c>
      <c r="G41" s="77"/>
      <c r="H41" s="126"/>
      <c r="I41" s="128"/>
      <c r="J41" s="127"/>
    </row>
    <row r="42" spans="1:10">
      <c r="A42" s="180"/>
      <c r="B42" s="181"/>
      <c r="C42" s="53" t="s">
        <v>143</v>
      </c>
      <c r="E42" s="77">
        <v>3.2436149754143777</v>
      </c>
      <c r="F42" s="77">
        <v>3.5343770072632927</v>
      </c>
      <c r="G42" s="77"/>
      <c r="H42" s="127"/>
      <c r="I42" s="127"/>
      <c r="J42" s="127"/>
    </row>
    <row r="43" spans="1:10">
      <c r="A43" s="180"/>
      <c r="B43" s="182">
        <v>69</v>
      </c>
      <c r="C43" s="53" t="s">
        <v>142</v>
      </c>
      <c r="E43" s="77">
        <v>3.1882348149291109</v>
      </c>
      <c r="F43" s="77">
        <v>3.5379113842705556</v>
      </c>
      <c r="G43" s="77"/>
      <c r="H43" s="127"/>
      <c r="I43" s="127"/>
      <c r="J43" s="127"/>
    </row>
    <row r="44" spans="1:10">
      <c r="A44" s="180"/>
      <c r="B44" s="182"/>
      <c r="C44" s="53" t="s">
        <v>143</v>
      </c>
      <c r="E44" s="77">
        <v>3.2436149754143777</v>
      </c>
      <c r="F44" s="77">
        <v>3.5343770072632927</v>
      </c>
      <c r="G44" s="77"/>
    </row>
    <row r="45" spans="1:10">
      <c r="A45" s="180"/>
      <c r="B45" s="182">
        <v>70</v>
      </c>
      <c r="C45" s="53" t="s">
        <v>144</v>
      </c>
      <c r="E45" s="77">
        <v>3.142266613388907</v>
      </c>
      <c r="F45" s="77">
        <v>3.7861178342358928</v>
      </c>
      <c r="G45" s="77"/>
    </row>
    <row r="46" spans="1:10">
      <c r="A46" s="181"/>
      <c r="B46" s="182"/>
      <c r="C46" s="53" t="s">
        <v>145</v>
      </c>
      <c r="E46" s="77">
        <v>3.2093483445933506</v>
      </c>
      <c r="F46" s="77">
        <v>3.7430725004803675</v>
      </c>
      <c r="G46" s="77"/>
    </row>
    <row r="47" spans="1:10">
      <c r="A47" s="180">
        <v>2020</v>
      </c>
      <c r="B47" s="182">
        <v>71</v>
      </c>
      <c r="C47" s="53" t="s">
        <v>134</v>
      </c>
      <c r="E47" s="77">
        <v>3.1458173897800612</v>
      </c>
      <c r="F47" s="77">
        <v>3.6579810213834563</v>
      </c>
      <c r="G47" s="77"/>
    </row>
    <row r="48" spans="1:10">
      <c r="A48" s="180"/>
      <c r="B48" s="182"/>
      <c r="C48" s="53" t="s">
        <v>135</v>
      </c>
      <c r="E48" s="77">
        <v>2.8734861350057286</v>
      </c>
      <c r="F48" s="77">
        <v>3.6488588741979617</v>
      </c>
      <c r="G48" s="77"/>
    </row>
    <row r="49" spans="1:7">
      <c r="A49" s="180"/>
      <c r="B49" s="182">
        <v>72</v>
      </c>
      <c r="C49" s="53" t="s">
        <v>136</v>
      </c>
      <c r="E49" s="77">
        <v>2.5418366236578818</v>
      </c>
      <c r="F49" s="77">
        <v>3.6340486971598551</v>
      </c>
      <c r="G49" s="77"/>
    </row>
    <row r="50" spans="1:7">
      <c r="A50" s="180"/>
      <c r="B50" s="182"/>
      <c r="C50" s="53" t="s">
        <v>137</v>
      </c>
      <c r="E50" s="77">
        <v>2.2191121013102166</v>
      </c>
      <c r="F50" s="77">
        <v>3.6453492799276304</v>
      </c>
      <c r="G50" s="77"/>
    </row>
    <row r="51" spans="1:7">
      <c r="A51" s="180"/>
      <c r="B51" s="182">
        <v>74</v>
      </c>
      <c r="C51" s="53" t="s">
        <v>138</v>
      </c>
      <c r="E51" s="77">
        <v>2.0876993518783737</v>
      </c>
      <c r="F51" s="77">
        <v>3.3955942131823185</v>
      </c>
      <c r="G51" s="77"/>
    </row>
    <row r="52" spans="1:7">
      <c r="A52" s="180"/>
      <c r="B52" s="182"/>
      <c r="C52" s="53" t="s">
        <v>139</v>
      </c>
      <c r="E52" s="77">
        <v>2.340911602968256</v>
      </c>
      <c r="F52" s="77">
        <v>3.3867885629187304</v>
      </c>
      <c r="G52" s="77"/>
    </row>
    <row r="53" spans="1:7">
      <c r="A53" s="180"/>
      <c r="B53" s="179">
        <v>73</v>
      </c>
      <c r="C53" s="53" t="s">
        <v>138</v>
      </c>
      <c r="E53" s="77">
        <v>2.0876993518783737</v>
      </c>
      <c r="F53" s="77">
        <v>3.3955942131823185</v>
      </c>
      <c r="G53" s="77"/>
    </row>
    <row r="54" spans="1:7">
      <c r="A54" s="180"/>
      <c r="B54" s="181"/>
      <c r="C54" s="53" t="s">
        <v>139</v>
      </c>
      <c r="E54" s="77">
        <v>2.340911602968256</v>
      </c>
      <c r="F54" s="77">
        <v>3.3867885629187304</v>
      </c>
      <c r="G54" s="77"/>
    </row>
    <row r="55" spans="1:7">
      <c r="A55" s="180"/>
      <c r="B55" s="182" t="s">
        <v>147</v>
      </c>
      <c r="C55" s="53" t="s">
        <v>140</v>
      </c>
      <c r="E55" s="77">
        <v>2.5913601512386868</v>
      </c>
      <c r="F55" s="77">
        <v>4.3286667198584228</v>
      </c>
      <c r="G55" s="77"/>
    </row>
    <row r="56" spans="1:7">
      <c r="A56" s="180"/>
      <c r="B56" s="182"/>
      <c r="C56" s="53" t="s">
        <v>141</v>
      </c>
      <c r="E56" s="77">
        <v>2.7092214305877689</v>
      </c>
      <c r="F56" s="77">
        <v>4.3183027931548512</v>
      </c>
      <c r="G56" s="77"/>
    </row>
    <row r="57" spans="1:7">
      <c r="A57" s="180"/>
      <c r="B57" s="182">
        <v>75</v>
      </c>
      <c r="C57" s="53" t="s">
        <v>140</v>
      </c>
      <c r="E57" s="77">
        <v>2.5913601512386868</v>
      </c>
      <c r="F57" s="77">
        <v>4.3286667198584228</v>
      </c>
      <c r="G57" s="77"/>
    </row>
    <row r="58" spans="1:7">
      <c r="A58" s="180"/>
      <c r="B58" s="182"/>
      <c r="C58" s="53" t="s">
        <v>141</v>
      </c>
      <c r="E58" s="77">
        <v>2.7092214305877689</v>
      </c>
      <c r="F58" s="77">
        <v>4.3183027931548512</v>
      </c>
      <c r="G58" s="77"/>
    </row>
    <row r="59" spans="1:7">
      <c r="A59" s="180"/>
      <c r="B59" s="182" t="s">
        <v>148</v>
      </c>
      <c r="C59" s="53" t="s">
        <v>142</v>
      </c>
      <c r="E59" s="77">
        <v>2.1972660401925563</v>
      </c>
      <c r="F59" s="77">
        <v>5.4921782795863772</v>
      </c>
      <c r="G59" s="77"/>
    </row>
    <row r="60" spans="1:7">
      <c r="A60" s="180"/>
      <c r="B60" s="182"/>
      <c r="C60" s="53" t="s">
        <v>143</v>
      </c>
      <c r="E60" s="77">
        <v>2.2364047160954237</v>
      </c>
      <c r="F60" s="77">
        <v>5.4243736094680273</v>
      </c>
      <c r="G60" s="77"/>
    </row>
    <row r="61" spans="1:7">
      <c r="A61" s="180"/>
      <c r="B61" s="179">
        <v>76</v>
      </c>
      <c r="C61" s="53" t="s">
        <v>142</v>
      </c>
      <c r="E61" s="77">
        <v>2.1972660401925563</v>
      </c>
      <c r="F61" s="77">
        <v>5.4921782795863772</v>
      </c>
      <c r="G61" s="77"/>
    </row>
    <row r="62" spans="1:7">
      <c r="A62" s="180"/>
      <c r="B62" s="181"/>
      <c r="C62" s="53" t="s">
        <v>143</v>
      </c>
      <c r="E62" s="77">
        <v>2.2364047160954237</v>
      </c>
      <c r="F62" s="77">
        <v>5.4243736094680273</v>
      </c>
      <c r="G62" s="77"/>
    </row>
    <row r="63" spans="1:7">
      <c r="A63" s="180"/>
      <c r="B63" s="179">
        <v>77</v>
      </c>
      <c r="C63" s="53" t="s">
        <v>144</v>
      </c>
      <c r="E63" s="77">
        <v>2.5122771157407442</v>
      </c>
      <c r="F63" s="77">
        <v>6.5510343644933293</v>
      </c>
      <c r="G63" s="77"/>
    </row>
    <row r="64" spans="1:7">
      <c r="A64" s="181"/>
      <c r="B64" s="181"/>
      <c r="C64" s="53" t="s">
        <v>145</v>
      </c>
      <c r="E64" s="77">
        <v>2.6541809358769948</v>
      </c>
      <c r="F64" s="77">
        <v>6.4637734232790613</v>
      </c>
      <c r="G64" s="77"/>
    </row>
    <row r="65" spans="1:8">
      <c r="A65" s="179">
        <v>2021</v>
      </c>
      <c r="B65" s="182">
        <v>78</v>
      </c>
      <c r="C65" s="53" t="s">
        <v>134</v>
      </c>
      <c r="E65" s="77">
        <v>2.7664433499241974</v>
      </c>
      <c r="F65" s="77">
        <v>5.1395758801144931</v>
      </c>
      <c r="G65" s="77"/>
    </row>
    <row r="66" spans="1:8">
      <c r="A66" s="180"/>
      <c r="B66" s="182"/>
      <c r="C66" s="53" t="s">
        <v>135</v>
      </c>
      <c r="E66" s="77">
        <v>3.058091648919953</v>
      </c>
      <c r="F66" s="77">
        <v>5.0957524093937074</v>
      </c>
      <c r="G66" s="77"/>
    </row>
    <row r="67" spans="1:8">
      <c r="A67" s="180"/>
      <c r="B67" s="182">
        <v>79</v>
      </c>
      <c r="C67" s="53" t="s">
        <v>136</v>
      </c>
      <c r="E67" s="77">
        <v>3.1777506640749631</v>
      </c>
      <c r="F67" s="77">
        <v>5.3717324573151313</v>
      </c>
      <c r="G67" s="77"/>
    </row>
    <row r="68" spans="1:8">
      <c r="A68" s="180"/>
      <c r="B68" s="182"/>
      <c r="C68" s="53" t="s">
        <v>137</v>
      </c>
      <c r="E68" s="77">
        <v>3.1376689485814424</v>
      </c>
      <c r="F68" s="77">
        <v>5.3551315495116452</v>
      </c>
      <c r="G68" s="77"/>
    </row>
    <row r="69" spans="1:8">
      <c r="A69" s="180"/>
      <c r="B69" s="182">
        <v>80</v>
      </c>
      <c r="C69" s="53" t="s">
        <v>138</v>
      </c>
      <c r="E69" s="77">
        <v>3.4491898115514195</v>
      </c>
      <c r="F69" s="77">
        <v>6.2447705115825318</v>
      </c>
      <c r="G69" s="77"/>
    </row>
    <row r="70" spans="1:8">
      <c r="A70" s="180"/>
      <c r="B70" s="182"/>
      <c r="C70" s="53" t="s">
        <v>139</v>
      </c>
      <c r="E70" s="77">
        <v>3.4280910139636669</v>
      </c>
      <c r="F70" s="77">
        <v>6.2118477186735621</v>
      </c>
      <c r="G70" s="77"/>
    </row>
    <row r="71" spans="1:8">
      <c r="A71" s="180"/>
      <c r="B71" s="179">
        <v>81</v>
      </c>
      <c r="C71" s="53" t="s">
        <v>140</v>
      </c>
      <c r="E71" s="77">
        <v>3.5104421571713309</v>
      </c>
      <c r="F71" s="77">
        <v>6.0953714763803326</v>
      </c>
      <c r="G71" s="77"/>
    </row>
    <row r="72" spans="1:8">
      <c r="A72" s="180"/>
      <c r="B72" s="181"/>
      <c r="C72" s="53" t="s">
        <v>141</v>
      </c>
      <c r="E72" s="77">
        <v>3.4900382702226525</v>
      </c>
      <c r="F72" s="77">
        <v>6.0427991240015198</v>
      </c>
      <c r="G72" s="77"/>
    </row>
    <row r="73" spans="1:8">
      <c r="A73" s="180"/>
      <c r="B73" s="182">
        <v>82</v>
      </c>
      <c r="C73" s="53" t="s">
        <v>142</v>
      </c>
      <c r="E73" s="77">
        <v>3.4945295708499402</v>
      </c>
      <c r="F73" s="77">
        <v>6.1625940323851589</v>
      </c>
      <c r="G73" s="77"/>
    </row>
    <row r="74" spans="1:8">
      <c r="A74" s="180"/>
      <c r="B74" s="182"/>
      <c r="C74" s="2" t="s">
        <v>143</v>
      </c>
      <c r="E74" s="77">
        <v>3.7507554582772409</v>
      </c>
      <c r="F74" s="77">
        <v>6.086512624577936</v>
      </c>
      <c r="G74" s="77"/>
    </row>
    <row r="75" spans="1:8">
      <c r="A75" s="180"/>
      <c r="B75" s="182"/>
      <c r="C75" s="53" t="s">
        <v>144</v>
      </c>
      <c r="E75" s="77">
        <v>3.9480055572682833</v>
      </c>
      <c r="F75" s="77">
        <v>6.2946433332717575</v>
      </c>
      <c r="G75" s="77"/>
    </row>
    <row r="76" spans="1:8">
      <c r="A76" s="181"/>
      <c r="B76" s="182"/>
      <c r="C76" s="53" t="s">
        <v>145</v>
      </c>
      <c r="E76" s="77">
        <v>3.9205343418018068</v>
      </c>
      <c r="F76" s="77">
        <v>6.2490254475049714</v>
      </c>
      <c r="G76" s="77">
        <v>6.2490254475049714</v>
      </c>
      <c r="H76" s="11"/>
    </row>
    <row r="77" spans="1:8">
      <c r="A77" s="179">
        <v>2022</v>
      </c>
      <c r="B77" s="182"/>
      <c r="C77" s="53" t="s">
        <v>134</v>
      </c>
      <c r="E77" s="77">
        <v>4.1027431492806183</v>
      </c>
      <c r="F77" s="77"/>
      <c r="G77" s="77">
        <v>6.8660380825419907</v>
      </c>
    </row>
    <row r="78" spans="1:8">
      <c r="A78" s="180"/>
      <c r="B78" s="182"/>
      <c r="C78" s="53" t="s">
        <v>135</v>
      </c>
      <c r="E78" s="77">
        <v>4.1555142811975943</v>
      </c>
      <c r="F78" s="77"/>
      <c r="G78" s="77">
        <v>6.9609276232295594</v>
      </c>
    </row>
    <row r="79" spans="1:8">
      <c r="A79" s="180"/>
      <c r="B79" s="182"/>
      <c r="C79" s="53" t="s">
        <v>136</v>
      </c>
      <c r="E79" s="77">
        <v>4.562447304665703</v>
      </c>
      <c r="F79" s="77"/>
      <c r="G79" s="77">
        <v>7.3452988403665094</v>
      </c>
    </row>
    <row r="80" spans="1:8">
      <c r="A80" s="180"/>
      <c r="B80" s="182"/>
      <c r="C80" s="53" t="s">
        <v>137</v>
      </c>
      <c r="E80" s="77">
        <v>4.6196146391109254</v>
      </c>
      <c r="F80" s="77"/>
      <c r="G80" s="77">
        <v>6.9930051988191728</v>
      </c>
    </row>
    <row r="81" spans="1:10">
      <c r="A81" s="180"/>
      <c r="B81" s="182"/>
      <c r="C81" s="53" t="s">
        <v>138</v>
      </c>
      <c r="E81" s="77">
        <v>4.8821533363463239</v>
      </c>
      <c r="F81" s="77"/>
      <c r="G81" s="77">
        <v>7.3702353882052565</v>
      </c>
    </row>
    <row r="82" spans="1:10">
      <c r="A82" s="180"/>
      <c r="B82" s="182"/>
      <c r="C82" s="53" t="s">
        <v>139</v>
      </c>
      <c r="E82" s="77">
        <v>5.3486283171427118</v>
      </c>
      <c r="F82" s="77"/>
      <c r="G82" s="77">
        <v>6.958959992145183</v>
      </c>
    </row>
    <row r="83" spans="1:10">
      <c r="A83" s="180"/>
      <c r="B83" s="179"/>
      <c r="C83" s="53" t="s">
        <v>140</v>
      </c>
      <c r="E83" s="77">
        <v>5.6601515478584279</v>
      </c>
      <c r="F83" s="77"/>
      <c r="G83" s="77">
        <v>6.3605389169691673</v>
      </c>
    </row>
    <row r="84" spans="1:10">
      <c r="A84" s="180"/>
      <c r="B84" s="181"/>
      <c r="C84" s="53" t="s">
        <v>141</v>
      </c>
      <c r="E84" s="77">
        <v>5.3341278990509791</v>
      </c>
      <c r="F84" s="77"/>
      <c r="G84" s="77">
        <v>5.9788264006427649</v>
      </c>
    </row>
    <row r="85" spans="1:10">
      <c r="A85" s="180"/>
      <c r="B85" s="182"/>
      <c r="C85" s="53" t="s">
        <v>142</v>
      </c>
      <c r="E85" s="77">
        <v>5.1214657595375837</v>
      </c>
      <c r="F85" s="77"/>
      <c r="G85" s="77">
        <v>5.832701050991937</v>
      </c>
    </row>
    <row r="86" spans="1:10">
      <c r="A86" s="180"/>
      <c r="B86" s="182"/>
      <c r="C86" s="2" t="s">
        <v>143</v>
      </c>
      <c r="E86" s="77">
        <v>4.9768812047775599</v>
      </c>
      <c r="F86" s="77"/>
      <c r="G86" s="77">
        <v>5.4653614214425206</v>
      </c>
      <c r="J86" s="11">
        <v>1000</v>
      </c>
    </row>
    <row r="87" spans="1:10">
      <c r="A87" s="180"/>
      <c r="B87" s="182"/>
      <c r="C87" s="53" t="s">
        <v>144</v>
      </c>
      <c r="E87" s="77">
        <v>4.9259502045000003</v>
      </c>
      <c r="F87" s="77"/>
      <c r="G87" s="77">
        <v>6.1068089160000003</v>
      </c>
    </row>
    <row r="88" spans="1:10">
      <c r="A88" s="181"/>
      <c r="B88" s="182"/>
      <c r="C88" s="53" t="s">
        <v>145</v>
      </c>
      <c r="E88" s="77">
        <v>4.5101674999999997</v>
      </c>
      <c r="F88" s="77"/>
      <c r="G88" s="77">
        <v>5.84964</v>
      </c>
    </row>
    <row r="89" spans="1:10">
      <c r="A89" s="22"/>
      <c r="B89" s="22"/>
      <c r="C89" s="2"/>
    </row>
    <row r="90" spans="1:10">
      <c r="A90" s="22"/>
      <c r="B90" s="22"/>
      <c r="C90" s="2"/>
    </row>
    <row r="91" spans="1:10">
      <c r="A91" s="2"/>
      <c r="B91" s="2"/>
      <c r="C91" s="2"/>
    </row>
    <row r="92" spans="1:10">
      <c r="A92" s="2"/>
      <c r="B92" s="2"/>
      <c r="C92" s="2"/>
    </row>
    <row r="93" spans="1:10">
      <c r="A93" s="2"/>
      <c r="B93" s="2"/>
      <c r="C93" s="2"/>
    </row>
    <row r="94" spans="1:10">
      <c r="A94" s="2"/>
      <c r="B94" s="2"/>
      <c r="C94" s="2"/>
    </row>
    <row r="95" spans="1:10">
      <c r="A95" s="2"/>
      <c r="B95" s="2"/>
      <c r="C95" s="2"/>
    </row>
    <row r="96" spans="1:10">
      <c r="A96" s="2"/>
      <c r="B96" s="2"/>
      <c r="C96" s="2"/>
    </row>
    <row r="97" s="2" customFormat="1"/>
    <row r="98" s="2" customFormat="1"/>
    <row r="99" s="2" customFormat="1"/>
    <row r="100" s="2" customFormat="1"/>
    <row r="126" spans="7:7">
      <c r="G126" s="12"/>
    </row>
  </sheetData>
  <mergeCells count="46">
    <mergeCell ref="B83:B84"/>
    <mergeCell ref="B85:B86"/>
    <mergeCell ref="B87:B88"/>
    <mergeCell ref="A77:A88"/>
    <mergeCell ref="A33:A46"/>
    <mergeCell ref="A47:A64"/>
    <mergeCell ref="B59:B60"/>
    <mergeCell ref="B61:B62"/>
    <mergeCell ref="B63:B64"/>
    <mergeCell ref="B49:B50"/>
    <mergeCell ref="B51:B52"/>
    <mergeCell ref="B53:B54"/>
    <mergeCell ref="B55:B56"/>
    <mergeCell ref="B57:B58"/>
    <mergeCell ref="B75:B76"/>
    <mergeCell ref="B77:B78"/>
    <mergeCell ref="B19:B20"/>
    <mergeCell ref="B9:B10"/>
    <mergeCell ref="B11:B12"/>
    <mergeCell ref="B13:B14"/>
    <mergeCell ref="B15:B16"/>
    <mergeCell ref="B17:B18"/>
    <mergeCell ref="A9:A20"/>
    <mergeCell ref="B47:B48"/>
    <mergeCell ref="A21:A32"/>
    <mergeCell ref="B43:B44"/>
    <mergeCell ref="B45:B46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A65:A76"/>
    <mergeCell ref="B79:B80"/>
    <mergeCell ref="B81:B82"/>
    <mergeCell ref="B65:B66"/>
    <mergeCell ref="B67:B68"/>
    <mergeCell ref="B69:B70"/>
    <mergeCell ref="B71:B72"/>
    <mergeCell ref="B73:B74"/>
  </mergeCells>
  <hyperlinks>
    <hyperlink ref="A1" location="Índice!A1" display="Voltar" xr:uid="{00000000-0004-0000-1F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53">
    <tabColor rgb="FF00B0F0"/>
  </sheetPr>
  <dimension ref="A1:DY100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U21" sqref="U21"/>
    </sheetView>
  </sheetViews>
  <sheetFormatPr defaultColWidth="9.44140625" defaultRowHeight="14.4"/>
  <cols>
    <col min="1" max="1" width="13" style="2" customWidth="1"/>
    <col min="2" max="2" width="8.5546875" style="2" customWidth="1"/>
    <col min="3" max="7" width="14.44140625" style="2" customWidth="1"/>
    <col min="8" max="16384" width="9.44140625" style="2"/>
  </cols>
  <sheetData>
    <row r="1" spans="1:129">
      <c r="A1" s="1" t="s">
        <v>5</v>
      </c>
      <c r="B1" s="1"/>
    </row>
    <row r="2" spans="1:129" s="56" customFormat="1" ht="23.4">
      <c r="D2" s="7"/>
      <c r="E2" s="7"/>
      <c r="F2" s="7"/>
      <c r="G2" s="7"/>
      <c r="H2" s="7"/>
      <c r="I2" s="7"/>
      <c r="J2" s="7" t="str">
        <f>Título_ACBio</f>
        <v>Análise de Conjuntura - Ano 2022</v>
      </c>
      <c r="K2" s="59"/>
      <c r="L2" s="59"/>
      <c r="M2" s="59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5" spans="1:129">
      <c r="C5" s="38" t="str">
        <f>Índice!AQ18</f>
        <v>Gráfico 34 - Capacidade Nominal Autorizada e Consumo de Biodiesel em 2022</v>
      </c>
      <c r="D5" s="13"/>
    </row>
    <row r="6" spans="1:129">
      <c r="C6" s="29"/>
    </row>
    <row r="7" spans="1:129">
      <c r="A7" s="4" t="s">
        <v>31</v>
      </c>
      <c r="C7" s="5" t="s">
        <v>149</v>
      </c>
      <c r="D7" s="5" t="s">
        <v>150</v>
      </c>
      <c r="E7" s="5" t="s">
        <v>151</v>
      </c>
      <c r="F7" s="19" t="s">
        <v>152</v>
      </c>
    </row>
    <row r="8" spans="1:129">
      <c r="B8" s="4"/>
      <c r="C8" s="32" t="s">
        <v>153</v>
      </c>
      <c r="D8" s="32"/>
      <c r="E8" s="32"/>
      <c r="F8" s="43" t="s">
        <v>154</v>
      </c>
    </row>
    <row r="9" spans="1:129">
      <c r="A9" s="44">
        <v>2012</v>
      </c>
      <c r="B9" s="6"/>
      <c r="C9" s="55">
        <v>6010</v>
      </c>
      <c r="D9" s="54">
        <v>843</v>
      </c>
      <c r="E9" s="54">
        <v>6853</v>
      </c>
      <c r="F9" s="58">
        <v>2753.8200367999998</v>
      </c>
      <c r="I9" s="42"/>
      <c r="J9" s="42"/>
    </row>
    <row r="10" spans="1:129">
      <c r="A10" s="44">
        <v>2013</v>
      </c>
      <c r="B10" s="6"/>
      <c r="C10" s="54">
        <v>6657</v>
      </c>
      <c r="D10" s="54">
        <v>1247</v>
      </c>
      <c r="E10" s="54">
        <v>7904</v>
      </c>
      <c r="F10" s="58">
        <v>2884.9955981000003</v>
      </c>
      <c r="I10" s="42"/>
      <c r="J10" s="42"/>
    </row>
    <row r="11" spans="1:129">
      <c r="A11" s="44">
        <v>2014</v>
      </c>
      <c r="B11" s="6"/>
      <c r="C11" s="54">
        <v>6657</v>
      </c>
      <c r="D11" s="54">
        <v>961</v>
      </c>
      <c r="E11" s="54">
        <v>7618</v>
      </c>
      <c r="F11" s="58">
        <v>3391.1478656480003</v>
      </c>
      <c r="I11" s="42"/>
      <c r="J11" s="42"/>
    </row>
    <row r="12" spans="1:129">
      <c r="A12" s="44">
        <v>2015</v>
      </c>
      <c r="B12" s="6"/>
      <c r="C12" s="54">
        <v>6932</v>
      </c>
      <c r="D12" s="54">
        <v>399.79960000000028</v>
      </c>
      <c r="E12" s="54">
        <v>7331.7996000000003</v>
      </c>
      <c r="F12" s="58">
        <v>3945.6828871000007</v>
      </c>
      <c r="I12" s="42"/>
      <c r="J12" s="42"/>
    </row>
    <row r="13" spans="1:129">
      <c r="A13" s="44">
        <v>2016</v>
      </c>
      <c r="B13" s="6"/>
      <c r="C13" s="54">
        <v>6932</v>
      </c>
      <c r="D13" s="54">
        <v>603.09160000000065</v>
      </c>
      <c r="E13" s="54">
        <v>7535.0916000000007</v>
      </c>
      <c r="F13" s="58">
        <v>3794.3657469200016</v>
      </c>
    </row>
    <row r="14" spans="1:129">
      <c r="A14" s="44">
        <v>2017</v>
      </c>
      <c r="B14" s="6"/>
      <c r="C14" s="54">
        <v>6865.9999999999973</v>
      </c>
      <c r="D14" s="54">
        <v>769.53160000000003</v>
      </c>
      <c r="E14" s="54">
        <v>7635.5315999999975</v>
      </c>
      <c r="F14" s="58">
        <v>4291.2939999999999</v>
      </c>
    </row>
    <row r="15" spans="1:129">
      <c r="A15" s="44">
        <v>2018</v>
      </c>
      <c r="B15" s="6"/>
      <c r="C15" s="54">
        <v>7769.3687999999993</v>
      </c>
      <c r="D15" s="54">
        <v>769.83839999999964</v>
      </c>
      <c r="E15" s="54">
        <v>8539.2071999999989</v>
      </c>
      <c r="F15" s="58">
        <v>5382.7135820830481</v>
      </c>
    </row>
    <row r="16" spans="1:129">
      <c r="A16" s="44">
        <v>2019</v>
      </c>
      <c r="C16" s="54">
        <v>8497</v>
      </c>
      <c r="D16" s="54">
        <v>834</v>
      </c>
      <c r="E16" s="54">
        <v>9331</v>
      </c>
      <c r="F16" s="58">
        <v>5905.6590145961245</v>
      </c>
    </row>
    <row r="17" spans="1:10">
      <c r="A17" s="44">
        <v>2020</v>
      </c>
      <c r="C17" s="54">
        <v>10275.7068</v>
      </c>
      <c r="D17" s="54">
        <v>161.28</v>
      </c>
      <c r="E17" s="54">
        <v>10436.986800000001</v>
      </c>
      <c r="F17" s="58">
        <v>6430.1204529241468</v>
      </c>
      <c r="I17" s="42"/>
      <c r="J17" s="42"/>
    </row>
    <row r="18" spans="1:10">
      <c r="A18" s="44">
        <v>2021</v>
      </c>
      <c r="C18" s="54">
        <v>11999.52</v>
      </c>
      <c r="D18" s="54">
        <v>251.28</v>
      </c>
      <c r="E18" s="54">
        <f>C18+D18</f>
        <v>12250.800000000001</v>
      </c>
      <c r="F18" s="58">
        <v>6800.7839650347714</v>
      </c>
      <c r="I18" s="42"/>
      <c r="J18" s="42"/>
    </row>
    <row r="19" spans="1:10">
      <c r="A19" s="44">
        <v>2022</v>
      </c>
      <c r="C19" s="54">
        <f>E19-D19</f>
        <v>12849.46</v>
      </c>
      <c r="D19" s="44">
        <v>812.125</v>
      </c>
      <c r="E19" s="54">
        <v>13661.584999999999</v>
      </c>
      <c r="F19" s="58">
        <v>6190.7842134962921</v>
      </c>
    </row>
    <row r="20" spans="1:10">
      <c r="A20" s="22"/>
      <c r="C20" s="12"/>
      <c r="D20" s="12"/>
    </row>
    <row r="21" spans="1:10">
      <c r="A21" s="22"/>
      <c r="C21" s="12"/>
      <c r="D21" s="12"/>
    </row>
    <row r="22" spans="1:10">
      <c r="A22" s="22"/>
      <c r="C22" s="12"/>
      <c r="D22" s="12"/>
    </row>
    <row r="23" spans="1:10">
      <c r="A23" s="22"/>
      <c r="C23" s="12"/>
      <c r="D23" s="12"/>
    </row>
    <row r="24" spans="1:10">
      <c r="A24" s="22"/>
      <c r="C24" s="12"/>
      <c r="D24" s="12"/>
      <c r="F24" s="92"/>
    </row>
    <row r="25" spans="1:10">
      <c r="A25" s="22"/>
      <c r="C25" s="12"/>
      <c r="D25" s="12"/>
      <c r="F25" s="92"/>
    </row>
    <row r="26" spans="1:10">
      <c r="A26" s="22"/>
      <c r="C26" s="12"/>
      <c r="D26" s="12"/>
      <c r="F26" s="112"/>
    </row>
    <row r="27" spans="1:10">
      <c r="A27" s="22"/>
      <c r="C27" s="12"/>
      <c r="D27" s="12"/>
    </row>
    <row r="28" spans="1:10">
      <c r="A28" s="22"/>
      <c r="C28" s="12"/>
      <c r="D28" s="12"/>
    </row>
    <row r="29" spans="1:10">
      <c r="A29" s="22"/>
      <c r="C29" s="12"/>
      <c r="D29" s="12"/>
    </row>
    <row r="30" spans="1:10">
      <c r="A30" s="22"/>
      <c r="C30" s="12"/>
      <c r="D30" s="12"/>
    </row>
    <row r="31" spans="1:10">
      <c r="A31" s="22"/>
      <c r="C31" s="12"/>
      <c r="D31" s="12"/>
    </row>
    <row r="32" spans="1:10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</sheetData>
  <hyperlinks>
    <hyperlink ref="A1" location="Índice!A1" display="Voltar" xr:uid="{00000000-0004-0000-2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7">
    <tabColor rgb="FF00B0F0"/>
  </sheetPr>
  <dimension ref="A1:DZ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K24" sqref="K24"/>
    </sheetView>
  </sheetViews>
  <sheetFormatPr defaultColWidth="9.44140625" defaultRowHeight="14.4"/>
  <cols>
    <col min="1" max="1" width="19.4414062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Índice!AQ22</f>
        <v>Gráfico 35 - Produção regional de Biodiesel em 2022</v>
      </c>
      <c r="D5" s="13"/>
    </row>
    <row r="6" spans="1:130">
      <c r="C6" s="68"/>
    </row>
    <row r="7" spans="1:130" ht="28.8">
      <c r="A7" s="74" t="s">
        <v>99</v>
      </c>
      <c r="C7" s="50" t="s">
        <v>155</v>
      </c>
    </row>
    <row r="8" spans="1:130">
      <c r="B8" s="4"/>
      <c r="C8" s="32" t="s">
        <v>25</v>
      </c>
    </row>
    <row r="9" spans="1:130">
      <c r="A9" s="22" t="s">
        <v>236</v>
      </c>
      <c r="B9" s="6"/>
      <c r="C9" s="14">
        <v>0.40400000000000003</v>
      </c>
      <c r="E9" s="11"/>
      <c r="F9" s="42"/>
      <c r="H9" s="11"/>
      <c r="I9" s="42"/>
    </row>
    <row r="10" spans="1:130">
      <c r="A10" s="22" t="s">
        <v>108</v>
      </c>
      <c r="B10" s="6"/>
      <c r="C10" s="14">
        <v>0.42399999999999999</v>
      </c>
      <c r="E10" s="11"/>
    </row>
    <row r="11" spans="1:130">
      <c r="A11" s="22" t="s">
        <v>107</v>
      </c>
      <c r="B11" s="6"/>
      <c r="C11" s="14">
        <v>7.1999999999999995E-2</v>
      </c>
      <c r="D11" s="12"/>
      <c r="I11" s="42"/>
      <c r="J11" s="42"/>
    </row>
    <row r="12" spans="1:130">
      <c r="A12" s="22" t="s">
        <v>105</v>
      </c>
      <c r="B12" s="6"/>
      <c r="C12" s="14">
        <v>0.10100000000000001</v>
      </c>
      <c r="D12" s="12"/>
      <c r="I12" s="42"/>
      <c r="J12" s="42"/>
    </row>
    <row r="13" spans="1:130">
      <c r="A13" s="22"/>
      <c r="B13" s="6"/>
      <c r="C13" s="14"/>
      <c r="D13" s="12"/>
      <c r="F13" s="108"/>
      <c r="H13" s="11"/>
      <c r="I13" s="42"/>
    </row>
    <row r="14" spans="1:130">
      <c r="A14" s="22"/>
      <c r="B14" s="6"/>
      <c r="C14" s="12"/>
      <c r="D14" s="12"/>
      <c r="H14" s="42"/>
    </row>
    <row r="15" spans="1:130">
      <c r="A15" s="22"/>
      <c r="B15" s="6"/>
      <c r="C15" s="12"/>
      <c r="D15" s="12"/>
    </row>
    <row r="16" spans="1:130">
      <c r="A16" s="22"/>
      <c r="B16" s="6"/>
      <c r="C16" s="12"/>
      <c r="D16" s="12"/>
    </row>
    <row r="17" spans="1:12">
      <c r="A17" s="22"/>
      <c r="B17" s="6"/>
      <c r="C17" s="12"/>
      <c r="D17" s="12"/>
      <c r="J17" s="42"/>
    </row>
    <row r="18" spans="1:12">
      <c r="A18" s="22"/>
      <c r="B18" s="6"/>
      <c r="C18" s="12"/>
      <c r="D18" s="12"/>
      <c r="J18" s="42"/>
    </row>
    <row r="19" spans="1:12">
      <c r="A19" s="22"/>
      <c r="B19" s="6"/>
      <c r="C19" s="12"/>
      <c r="D19" s="12"/>
    </row>
    <row r="20" spans="1:12">
      <c r="A20" s="22"/>
      <c r="C20" s="12"/>
      <c r="D20" s="12"/>
      <c r="L20" s="12"/>
    </row>
    <row r="21" spans="1:12">
      <c r="A21" s="22"/>
      <c r="C21" s="12"/>
      <c r="D21" s="12"/>
    </row>
    <row r="22" spans="1:12">
      <c r="A22" s="22"/>
      <c r="C22" s="12"/>
      <c r="D22" s="12"/>
    </row>
    <row r="23" spans="1:12">
      <c r="A23" s="22"/>
      <c r="C23" s="12"/>
      <c r="D23" s="12"/>
    </row>
    <row r="24" spans="1:12">
      <c r="A24" s="22"/>
      <c r="C24" s="12"/>
      <c r="D24" s="12"/>
    </row>
    <row r="25" spans="1:12">
      <c r="A25" s="22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00000000-0004-0000-2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6">
    <tabColor rgb="FF00B0F0"/>
  </sheetPr>
  <dimension ref="A1:DZ100"/>
  <sheetViews>
    <sheetView showGridLines="0" workbookViewId="0">
      <pane xSplit="1" ySplit="2" topLeftCell="B3" activePane="bottomRight" state="frozen"/>
      <selection pane="topRight" activeCell="B44" sqref="B44"/>
      <selection pane="bottomLeft" activeCell="B44" sqref="B44"/>
      <selection pane="bottomRight" activeCell="I4" sqref="I4"/>
    </sheetView>
  </sheetViews>
  <sheetFormatPr defaultColWidth="9.44140625" defaultRowHeight="14.4"/>
  <cols>
    <col min="1" max="1" width="13" style="2" customWidth="1"/>
    <col min="2" max="2" width="8.5546875" style="2" customWidth="1"/>
    <col min="3" max="8" width="14.44140625" style="2" customWidth="1"/>
    <col min="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3" spans="1:130" ht="15" customHeight="1">
      <c r="C3" s="61"/>
      <c r="D3" s="62"/>
      <c r="E3" s="62"/>
    </row>
    <row r="4" spans="1:130" ht="15" customHeight="1">
      <c r="C4" s="61"/>
      <c r="D4" s="62"/>
      <c r="E4" s="62"/>
    </row>
    <row r="5" spans="1:130">
      <c r="C5" s="3" t="str">
        <f>Índice!AQ26</f>
        <v>Gráfico 36 - Oferta de diesel A e produção de biodiesel</v>
      </c>
    </row>
    <row r="6" spans="1:130">
      <c r="B6" s="4"/>
      <c r="C6" s="29"/>
    </row>
    <row r="7" spans="1:130" ht="43.2">
      <c r="A7" s="4" t="s">
        <v>31</v>
      </c>
      <c r="B7" s="6"/>
      <c r="C7" s="5" t="s">
        <v>156</v>
      </c>
      <c r="D7" s="5" t="s">
        <v>157</v>
      </c>
      <c r="E7" s="5" t="s">
        <v>158</v>
      </c>
      <c r="F7" s="19" t="s">
        <v>156</v>
      </c>
      <c r="G7" s="5" t="s">
        <v>157</v>
      </c>
      <c r="H7" s="5" t="s">
        <v>158</v>
      </c>
    </row>
    <row r="8" spans="1:130">
      <c r="B8" s="6"/>
      <c r="C8" s="32" t="s">
        <v>103</v>
      </c>
      <c r="D8" s="32"/>
      <c r="E8" s="32"/>
      <c r="F8" s="43" t="s">
        <v>25</v>
      </c>
      <c r="G8" s="32"/>
      <c r="H8" s="32"/>
    </row>
    <row r="9" spans="1:130">
      <c r="A9" s="44">
        <v>2012</v>
      </c>
      <c r="B9" s="6"/>
      <c r="C9" s="60">
        <v>45540349</v>
      </c>
      <c r="D9" s="54">
        <v>8927078.7550000008</v>
      </c>
      <c r="E9" s="54">
        <v>2717483.4890000005</v>
      </c>
      <c r="F9" s="63">
        <f t="shared" ref="F9:F19" si="0">C9/SUM($C9:$E9)</f>
        <v>0.79637002155491177</v>
      </c>
      <c r="G9" s="18">
        <f t="shared" ref="G9:G19" si="1">D9/SUM($C9:$E9)</f>
        <v>0.15610899030531686</v>
      </c>
      <c r="H9" s="18">
        <f t="shared" ref="H9:H19" si="2">E9/SUM($C9:$E9)</f>
        <v>4.7520988139771334E-2</v>
      </c>
      <c r="I9" s="54"/>
    </row>
    <row r="10" spans="1:130">
      <c r="A10" s="44">
        <v>2013</v>
      </c>
      <c r="B10" s="6"/>
      <c r="C10" s="54">
        <v>49200879</v>
      </c>
      <c r="D10" s="54">
        <v>8994731.5820000004</v>
      </c>
      <c r="E10" s="54">
        <v>2917488.2690000003</v>
      </c>
      <c r="F10" s="63">
        <f t="shared" si="0"/>
        <v>0.80507910619876732</v>
      </c>
      <c r="G10" s="18">
        <f t="shared" si="1"/>
        <v>0.14718172946736144</v>
      </c>
      <c r="H10" s="18">
        <f t="shared" si="2"/>
        <v>4.7739164333871133E-2</v>
      </c>
      <c r="I10" s="54"/>
    </row>
    <row r="11" spans="1:130">
      <c r="A11" s="44">
        <v>2014</v>
      </c>
      <c r="B11" s="6"/>
      <c r="C11" s="54">
        <v>49350377.939999998</v>
      </c>
      <c r="D11" s="54">
        <v>10338797.169000002</v>
      </c>
      <c r="E11" s="54">
        <v>3419838.03</v>
      </c>
      <c r="F11" s="63">
        <f t="shared" si="0"/>
        <v>0.78198620902697236</v>
      </c>
      <c r="G11" s="18">
        <f t="shared" si="1"/>
        <v>0.16382441516282956</v>
      </c>
      <c r="H11" s="18">
        <f t="shared" si="2"/>
        <v>5.4189375810198087E-2</v>
      </c>
      <c r="I11" s="54"/>
    </row>
    <row r="12" spans="1:130">
      <c r="A12" s="44">
        <v>2015</v>
      </c>
      <c r="B12" s="6"/>
      <c r="C12" s="54">
        <v>49154333.791999996</v>
      </c>
      <c r="D12" s="54">
        <v>6172222.1170000006</v>
      </c>
      <c r="E12" s="54">
        <v>3937268.534</v>
      </c>
      <c r="F12" s="63">
        <f t="shared" si="0"/>
        <v>0.82941548666466303</v>
      </c>
      <c r="G12" s="18">
        <f t="shared" si="1"/>
        <v>0.10414822490803728</v>
      </c>
      <c r="H12" s="18">
        <f t="shared" si="2"/>
        <v>6.6436288427299664E-2</v>
      </c>
      <c r="I12" s="54"/>
    </row>
    <row r="13" spans="1:130">
      <c r="A13" s="44">
        <v>2016</v>
      </c>
      <c r="B13" s="6"/>
      <c r="C13" s="54">
        <v>44805365.997999996</v>
      </c>
      <c r="D13" s="54">
        <v>7637011.1869999999</v>
      </c>
      <c r="E13" s="54">
        <v>3801339</v>
      </c>
      <c r="F13" s="63">
        <f t="shared" si="0"/>
        <v>0.79662883317709066</v>
      </c>
      <c r="G13" s="18">
        <f t="shared" si="1"/>
        <v>0.13578425653596418</v>
      </c>
      <c r="H13" s="18">
        <f t="shared" si="2"/>
        <v>6.7586910286945162E-2</v>
      </c>
      <c r="I13" s="54"/>
    </row>
    <row r="14" spans="1:130">
      <c r="A14" s="44">
        <v>2017</v>
      </c>
      <c r="C14" s="54">
        <v>39992593.481999993</v>
      </c>
      <c r="D14" s="54">
        <v>12268465.087000001</v>
      </c>
      <c r="E14" s="54">
        <v>4291294</v>
      </c>
      <c r="F14" s="63">
        <f t="shared" si="0"/>
        <v>0.70717824573619115</v>
      </c>
      <c r="G14" s="18">
        <f t="shared" si="1"/>
        <v>0.21693995969541932</v>
      </c>
      <c r="H14" s="18">
        <f t="shared" si="2"/>
        <v>7.5881794568389657E-2</v>
      </c>
      <c r="I14" s="54"/>
    </row>
    <row r="15" spans="1:130">
      <c r="A15" s="44">
        <v>2018</v>
      </c>
      <c r="C15" s="54">
        <v>41278014.165749997</v>
      </c>
      <c r="D15" s="54">
        <v>10221056.882000001</v>
      </c>
      <c r="E15" s="54">
        <v>5350036</v>
      </c>
      <c r="F15" s="63">
        <f t="shared" si="0"/>
        <v>0.72609784584793613</v>
      </c>
      <c r="G15" s="18">
        <f t="shared" si="1"/>
        <v>0.17979274280271276</v>
      </c>
      <c r="H15" s="18">
        <f t="shared" si="2"/>
        <v>9.4109411349351121E-2</v>
      </c>
      <c r="I15" s="54"/>
    </row>
    <row r="16" spans="1:130">
      <c r="A16" s="44">
        <v>2019</v>
      </c>
      <c r="C16" s="54">
        <v>40679159</v>
      </c>
      <c r="D16" s="54">
        <v>12407589.163999999</v>
      </c>
      <c r="E16" s="54">
        <v>5923868</v>
      </c>
      <c r="F16" s="63">
        <f t="shared" si="0"/>
        <v>0.6893532324242484</v>
      </c>
      <c r="G16" s="18">
        <f t="shared" si="1"/>
        <v>0.21026028824232765</v>
      </c>
      <c r="H16" s="18">
        <f t="shared" si="2"/>
        <v>0.10038647933342397</v>
      </c>
      <c r="I16" s="54"/>
    </row>
    <row r="17" spans="1:9">
      <c r="A17" s="44">
        <v>2020</v>
      </c>
      <c r="C17" s="54">
        <v>41548914.25</v>
      </c>
      <c r="D17" s="54">
        <v>11044172.810000001</v>
      </c>
      <c r="E17" s="54">
        <v>6432008</v>
      </c>
      <c r="F17" s="63">
        <f t="shared" si="0"/>
        <v>0.7039194804813923</v>
      </c>
      <c r="G17" s="18">
        <f t="shared" si="1"/>
        <v>0.18710978438532649</v>
      </c>
      <c r="H17" s="18">
        <f t="shared" si="2"/>
        <v>0.10897073513328112</v>
      </c>
      <c r="I17" s="54"/>
    </row>
    <row r="18" spans="1:9">
      <c r="A18" s="44">
        <v>2021</v>
      </c>
      <c r="C18" s="54">
        <v>42852980.226000004</v>
      </c>
      <c r="D18" s="54">
        <v>13846398.860000001</v>
      </c>
      <c r="E18" s="54">
        <v>6765850</v>
      </c>
      <c r="F18" s="63">
        <f t="shared" si="0"/>
        <v>0.67521981474188164</v>
      </c>
      <c r="G18" s="18">
        <f t="shared" si="1"/>
        <v>0.21817299109150182</v>
      </c>
      <c r="H18" s="18">
        <f t="shared" si="2"/>
        <v>0.10660719416661651</v>
      </c>
      <c r="I18" s="54"/>
    </row>
    <row r="19" spans="1:9">
      <c r="A19" s="44">
        <v>2022</v>
      </c>
      <c r="C19" s="54">
        <v>45529431</v>
      </c>
      <c r="D19" s="54">
        <v>13739177.016597979</v>
      </c>
      <c r="E19" s="54">
        <v>6258952.4730000002</v>
      </c>
      <c r="F19" s="63">
        <f t="shared" si="0"/>
        <v>0.69481345955534946</v>
      </c>
      <c r="G19" s="18">
        <f t="shared" si="1"/>
        <v>0.2096702046275471</v>
      </c>
      <c r="H19" s="18">
        <f t="shared" si="2"/>
        <v>9.5516335817103448E-2</v>
      </c>
      <c r="I19" s="54"/>
    </row>
    <row r="20" spans="1:9">
      <c r="A20" s="22"/>
      <c r="C20" s="97"/>
      <c r="D20" s="97"/>
      <c r="E20" s="97"/>
      <c r="F20" s="6"/>
      <c r="G20" s="6"/>
      <c r="H20" s="6"/>
    </row>
    <row r="21" spans="1:9">
      <c r="A21" s="22"/>
      <c r="C21" s="14"/>
      <c r="D21" s="14"/>
      <c r="E21" s="14"/>
    </row>
    <row r="22" spans="1:9">
      <c r="A22" s="22"/>
      <c r="C22" s="54"/>
      <c r="D22" s="12"/>
      <c r="E22" s="12"/>
    </row>
    <row r="23" spans="1:9">
      <c r="A23" s="22"/>
      <c r="C23" s="54"/>
      <c r="E23" s="54"/>
    </row>
    <row r="24" spans="1:9">
      <c r="A24" s="22"/>
      <c r="C24" s="54"/>
      <c r="E24" s="54"/>
      <c r="F24" s="12"/>
    </row>
    <row r="25" spans="1:9">
      <c r="A25" s="22"/>
      <c r="C25" s="12"/>
      <c r="D25" s="12"/>
      <c r="E25" s="112"/>
    </row>
    <row r="26" spans="1:9">
      <c r="A26" s="22"/>
      <c r="C26" s="12"/>
      <c r="D26" s="12"/>
    </row>
    <row r="27" spans="1:9">
      <c r="A27" s="22"/>
      <c r="C27" s="12"/>
      <c r="D27" s="12"/>
    </row>
    <row r="28" spans="1:9">
      <c r="A28" s="22"/>
      <c r="C28" s="12"/>
      <c r="D28" s="12"/>
      <c r="F28" s="31"/>
    </row>
    <row r="29" spans="1:9">
      <c r="A29" s="22"/>
      <c r="C29" s="12"/>
      <c r="D29" s="12"/>
    </row>
    <row r="30" spans="1:9">
      <c r="A30" s="22"/>
      <c r="C30" s="12"/>
      <c r="D30" s="12"/>
    </row>
    <row r="31" spans="1:9">
      <c r="A31" s="22"/>
      <c r="C31" s="12"/>
      <c r="D31" s="12"/>
    </row>
    <row r="32" spans="1:9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C99" s="12"/>
      <c r="D99" s="12"/>
    </row>
    <row r="100" spans="1:4">
      <c r="C100" s="12"/>
      <c r="D100" s="12"/>
    </row>
  </sheetData>
  <hyperlinks>
    <hyperlink ref="A1" location="Índice!A1" display="Voltar" xr:uid="{00000000-0004-0000-2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Plan40">
    <tabColor rgb="FF00B0F0"/>
  </sheetPr>
  <dimension ref="A1:DZ103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ColWidth="9.44140625" defaultRowHeight="14.4"/>
  <cols>
    <col min="1" max="1" width="16.5546875" style="2" customWidth="1"/>
    <col min="2" max="2" width="8.5546875" style="2" customWidth="1"/>
    <col min="3" max="8" width="14.44140625" style="2" customWidth="1"/>
    <col min="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13" t="str">
        <f>Índice!AQ30</f>
        <v>Gráfico 37 - Participação de matérias-primas para a produção de biodiesel em 2022</v>
      </c>
      <c r="D5" s="13"/>
    </row>
    <row r="7" spans="1:130">
      <c r="A7" s="5" t="s">
        <v>159</v>
      </c>
      <c r="C7" s="5" t="s">
        <v>160</v>
      </c>
    </row>
    <row r="8" spans="1:130">
      <c r="B8" s="4"/>
      <c r="C8" s="32" t="s">
        <v>25</v>
      </c>
      <c r="D8" s="64"/>
      <c r="E8" s="54"/>
      <c r="G8" s="42"/>
      <c r="J8" s="42"/>
    </row>
    <row r="9" spans="1:130">
      <c r="A9" s="44" t="s">
        <v>161</v>
      </c>
      <c r="B9" s="6"/>
      <c r="C9" s="64">
        <v>0.65800000000000003</v>
      </c>
      <c r="D9" s="64"/>
      <c r="F9" s="112"/>
      <c r="G9" s="54"/>
      <c r="J9" s="42"/>
    </row>
    <row r="10" spans="1:130">
      <c r="A10" s="44" t="s">
        <v>163</v>
      </c>
      <c r="B10" s="6"/>
      <c r="C10" s="64">
        <v>0.16200000000000001</v>
      </c>
      <c r="D10" s="64"/>
      <c r="F10" s="112"/>
      <c r="G10" s="54"/>
      <c r="J10" s="42"/>
    </row>
    <row r="11" spans="1:130">
      <c r="A11" s="6" t="s">
        <v>165</v>
      </c>
      <c r="C11" s="64">
        <v>0.08</v>
      </c>
      <c r="D11" s="64"/>
      <c r="F11" s="112"/>
      <c r="G11" s="54"/>
      <c r="J11" s="42"/>
    </row>
    <row r="12" spans="1:130">
      <c r="A12" s="44" t="s">
        <v>162</v>
      </c>
      <c r="B12" s="6"/>
      <c r="C12" s="64">
        <v>7.9000000000000001E-2</v>
      </c>
      <c r="D12" s="64"/>
      <c r="F12" s="112"/>
      <c r="G12" s="54"/>
    </row>
    <row r="13" spans="1:130">
      <c r="A13" s="44" t="s">
        <v>164</v>
      </c>
      <c r="B13" s="6"/>
      <c r="C13" s="64">
        <v>2.1000000000000001E-2</v>
      </c>
      <c r="F13" s="112"/>
      <c r="G13" s="54"/>
    </row>
    <row r="14" spans="1:130">
      <c r="G14" s="31"/>
    </row>
    <row r="16" spans="1:130">
      <c r="J16" s="42"/>
    </row>
    <row r="17" spans="1:10">
      <c r="J17" s="91"/>
    </row>
    <row r="21" spans="1:10">
      <c r="D21" s="64"/>
    </row>
    <row r="22" spans="1:10">
      <c r="A22" s="44"/>
      <c r="B22" s="6"/>
      <c r="C22" s="64"/>
      <c r="D22" s="64"/>
      <c r="G22" s="54"/>
    </row>
    <row r="23" spans="1:10">
      <c r="A23" s="44"/>
      <c r="B23" s="6"/>
      <c r="C23" s="64"/>
      <c r="D23" s="64"/>
      <c r="E23" s="54"/>
      <c r="G23" s="54"/>
    </row>
    <row r="24" spans="1:10">
      <c r="A24" s="44"/>
      <c r="B24" s="6"/>
      <c r="C24" s="64"/>
      <c r="D24" s="54"/>
      <c r="E24" s="54"/>
      <c r="F24" s="12"/>
      <c r="G24" s="54"/>
    </row>
    <row r="25" spans="1:10">
      <c r="A25" s="44"/>
      <c r="B25" s="6"/>
      <c r="C25" s="64"/>
      <c r="D25" s="54"/>
      <c r="E25" s="54"/>
      <c r="F25" s="12"/>
      <c r="G25" s="54"/>
    </row>
    <row r="26" spans="1:10">
      <c r="A26" s="44"/>
      <c r="B26" s="6"/>
      <c r="C26" s="64"/>
      <c r="D26" s="54"/>
      <c r="E26" s="54"/>
      <c r="G26" s="54"/>
    </row>
    <row r="27" spans="1:10">
      <c r="A27" s="44"/>
      <c r="C27" s="64"/>
      <c r="D27" s="54"/>
      <c r="E27" s="54"/>
      <c r="G27" s="54"/>
    </row>
    <row r="28" spans="1:10">
      <c r="A28" s="44"/>
      <c r="C28" s="64"/>
      <c r="D28" s="12"/>
      <c r="G28" s="54"/>
    </row>
    <row r="29" spans="1:10">
      <c r="A29" s="22"/>
      <c r="C29" s="12"/>
      <c r="D29" s="12"/>
      <c r="G29" s="54"/>
    </row>
    <row r="30" spans="1:10">
      <c r="A30" s="22"/>
      <c r="C30" s="12"/>
      <c r="D30" s="12"/>
    </row>
    <row r="31" spans="1:10">
      <c r="A31" s="22"/>
      <c r="C31" s="12"/>
      <c r="D31" s="12"/>
    </row>
    <row r="32" spans="1:10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  <row r="101" spans="1:4">
      <c r="A101" s="22"/>
      <c r="C101" s="12"/>
      <c r="D101" s="12"/>
    </row>
    <row r="102" spans="1:4">
      <c r="A102" s="22"/>
      <c r="C102" s="12"/>
      <c r="D102" s="12"/>
    </row>
    <row r="103" spans="1:4">
      <c r="A103" s="22"/>
      <c r="C103" s="12"/>
      <c r="D103" s="12"/>
    </row>
  </sheetData>
  <hyperlinks>
    <hyperlink ref="A1" location="Índice!A1" display="Voltar" xr:uid="{00000000-0004-0000-2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Plan38">
    <tabColor rgb="FF00B0F0"/>
  </sheetPr>
  <dimension ref="A1:DZ100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K31" sqref="K31"/>
    </sheetView>
  </sheetViews>
  <sheetFormatPr defaultColWidth="9.44140625" defaultRowHeight="14.4"/>
  <cols>
    <col min="1" max="1" width="13.44140625" style="2" bestFit="1" customWidth="1"/>
    <col min="2" max="2" width="8.5546875" style="2" customWidth="1"/>
    <col min="3" max="8" width="14.44140625" style="2" customWidth="1"/>
    <col min="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Índice!AQ34</f>
        <v>Gráfico 38 - Mercado de óleo de soja</v>
      </c>
      <c r="D5" s="13"/>
    </row>
    <row r="6" spans="1:130">
      <c r="C6" s="29"/>
    </row>
    <row r="7" spans="1:130" ht="28.8">
      <c r="A7" s="4" t="s">
        <v>31</v>
      </c>
      <c r="C7" s="5" t="s">
        <v>52</v>
      </c>
      <c r="D7" s="5" t="s">
        <v>53</v>
      </c>
      <c r="E7" s="5" t="s">
        <v>166</v>
      </c>
      <c r="F7" s="5" t="s">
        <v>167</v>
      </c>
    </row>
    <row r="8" spans="1:130">
      <c r="B8" s="4"/>
      <c r="C8" s="32" t="s">
        <v>168</v>
      </c>
      <c r="D8" s="32"/>
      <c r="E8" s="32"/>
      <c r="F8" s="32"/>
    </row>
    <row r="9" spans="1:130">
      <c r="A9" s="44">
        <v>2012</v>
      </c>
      <c r="B9" s="6"/>
      <c r="C9" s="65">
        <v>7.0129999999999999</v>
      </c>
      <c r="D9" s="12">
        <v>1.764</v>
      </c>
      <c r="E9" s="12">
        <v>5.3280000000000003</v>
      </c>
      <c r="F9" s="12">
        <v>1.881</v>
      </c>
      <c r="G9" s="42"/>
      <c r="J9" s="42"/>
    </row>
    <row r="10" spans="1:130">
      <c r="A10" s="44">
        <v>2013</v>
      </c>
      <c r="B10" s="6"/>
      <c r="C10" s="12">
        <v>7.0750000000000002</v>
      </c>
      <c r="D10" s="12">
        <v>1.383</v>
      </c>
      <c r="E10" s="12">
        <v>5.7229999999999999</v>
      </c>
      <c r="F10" s="12">
        <v>1.968</v>
      </c>
      <c r="G10" s="42"/>
    </row>
    <row r="11" spans="1:130">
      <c r="A11" s="44">
        <v>2014</v>
      </c>
      <c r="B11" s="6"/>
      <c r="C11" s="12">
        <v>7.4429999999999996</v>
      </c>
      <c r="D11" s="12">
        <v>1.2949999999999999</v>
      </c>
      <c r="E11" s="12">
        <v>6.109</v>
      </c>
      <c r="F11" s="12">
        <v>2.355</v>
      </c>
    </row>
    <row r="12" spans="1:130">
      <c r="A12" s="44">
        <v>2015</v>
      </c>
      <c r="B12" s="6"/>
      <c r="C12" s="12">
        <v>8.0739999999999998</v>
      </c>
      <c r="D12" s="12">
        <v>1.665</v>
      </c>
      <c r="E12" s="12">
        <v>6.5209999999999999</v>
      </c>
      <c r="F12" s="12">
        <v>2.7639999999999998</v>
      </c>
    </row>
    <row r="13" spans="1:130">
      <c r="A13" s="44">
        <v>2016</v>
      </c>
      <c r="B13" s="6"/>
      <c r="C13" s="12">
        <v>7.8849999999999998</v>
      </c>
      <c r="D13" s="12">
        <v>1.2569999999999999</v>
      </c>
      <c r="E13" s="12">
        <v>6.58</v>
      </c>
      <c r="F13" s="12">
        <v>2.649</v>
      </c>
    </row>
    <row r="14" spans="1:130">
      <c r="A14" s="44">
        <v>2017</v>
      </c>
      <c r="B14" s="6"/>
      <c r="C14" s="12">
        <v>8.4329999999999998</v>
      </c>
      <c r="D14" s="12">
        <v>1.34</v>
      </c>
      <c r="E14" s="12">
        <v>7.0940000000000003</v>
      </c>
      <c r="F14" s="12">
        <v>2.8</v>
      </c>
      <c r="J14" s="42"/>
    </row>
    <row r="15" spans="1:130">
      <c r="A15" s="44">
        <v>2018</v>
      </c>
      <c r="B15" s="6"/>
      <c r="C15" s="12">
        <v>8.8330000000000002</v>
      </c>
      <c r="D15" s="12">
        <v>1.4159999999999999</v>
      </c>
      <c r="E15" s="12">
        <v>7.4569999999999999</v>
      </c>
      <c r="F15" s="12">
        <v>3.4060000000000001</v>
      </c>
      <c r="J15" s="42"/>
    </row>
    <row r="16" spans="1:130">
      <c r="A16" s="44">
        <v>2019</v>
      </c>
      <c r="C16" s="12">
        <v>8.7910000000000004</v>
      </c>
      <c r="D16" s="12">
        <v>1.0409999999999999</v>
      </c>
      <c r="E16" s="12">
        <v>7.9089999999999998</v>
      </c>
      <c r="F16" s="12">
        <v>3.68</v>
      </c>
    </row>
    <row r="17" spans="1:6">
      <c r="A17" s="44">
        <v>2020</v>
      </c>
      <c r="C17" s="12">
        <v>9.6</v>
      </c>
      <c r="D17" s="12">
        <v>1.1000000000000001</v>
      </c>
      <c r="E17" s="12">
        <v>8.5</v>
      </c>
      <c r="F17" s="12">
        <v>4.2</v>
      </c>
    </row>
    <row r="18" spans="1:6">
      <c r="A18" s="44">
        <v>2021</v>
      </c>
      <c r="C18" s="12">
        <v>9.6</v>
      </c>
      <c r="D18" s="12">
        <v>1.651</v>
      </c>
      <c r="E18" s="12">
        <v>7.9</v>
      </c>
      <c r="F18" s="12">
        <v>4.54</v>
      </c>
    </row>
    <row r="19" spans="1:6">
      <c r="A19" s="44">
        <v>2022</v>
      </c>
      <c r="C19" s="12">
        <v>9.9</v>
      </c>
      <c r="D19" s="12">
        <v>2.6</v>
      </c>
      <c r="E19" s="12">
        <v>7.3</v>
      </c>
      <c r="F19" s="12">
        <v>3.9</v>
      </c>
    </row>
    <row r="20" spans="1:6">
      <c r="A20" s="22"/>
      <c r="C20" s="12"/>
      <c r="D20" s="12"/>
    </row>
    <row r="21" spans="1:6">
      <c r="A21" s="22"/>
      <c r="C21" s="12"/>
      <c r="D21" s="12"/>
    </row>
    <row r="22" spans="1:6">
      <c r="A22" s="22"/>
      <c r="C22" s="12"/>
      <c r="D22" s="12"/>
    </row>
    <row r="23" spans="1:6">
      <c r="A23" s="22"/>
      <c r="C23" s="12"/>
      <c r="D23" s="12"/>
    </row>
    <row r="24" spans="1:6">
      <c r="A24" s="22"/>
      <c r="C24" s="12"/>
      <c r="D24" s="12"/>
    </row>
    <row r="25" spans="1:6">
      <c r="A25" s="22"/>
      <c r="C25" s="12"/>
      <c r="D25" s="12"/>
    </row>
    <row r="26" spans="1:6">
      <c r="A26" s="22"/>
      <c r="C26" s="12"/>
      <c r="D26" s="12"/>
    </row>
    <row r="27" spans="1:6">
      <c r="A27" s="22"/>
      <c r="C27" s="12"/>
      <c r="D27" s="12"/>
    </row>
    <row r="28" spans="1:6">
      <c r="A28" s="22"/>
      <c r="C28" s="12"/>
      <c r="D28" s="12"/>
    </row>
    <row r="29" spans="1:6">
      <c r="A29" s="22"/>
      <c r="C29" s="12"/>
      <c r="D29" s="12"/>
    </row>
    <row r="30" spans="1:6">
      <c r="A30" s="22"/>
      <c r="C30" s="12"/>
      <c r="D30" s="12"/>
    </row>
    <row r="31" spans="1:6">
      <c r="A31" s="22"/>
      <c r="C31" s="12"/>
      <c r="D31" s="12"/>
    </row>
    <row r="32" spans="1:6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</sheetData>
  <hyperlinks>
    <hyperlink ref="A1" location="Índice!A1" display="Voltar" xr:uid="{00000000-0004-0000-2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rgb="FF00B0F0"/>
  </sheetPr>
  <dimension ref="A1:EH23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D24" sqref="D24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9.44140625" style="2" customWidth="1"/>
    <col min="6" max="7" width="11.5546875" style="2" customWidth="1"/>
    <col min="8" max="8" width="9.6640625" style="2" customWidth="1"/>
    <col min="9" max="16384" width="9.44140625" style="2"/>
  </cols>
  <sheetData>
    <row r="1" spans="1:138">
      <c r="A1" s="1" t="s">
        <v>5</v>
      </c>
      <c r="B1" s="1"/>
    </row>
    <row r="2" spans="1:138" ht="6" customHeight="1"/>
    <row r="3" spans="1:138" s="57" customFormat="1" ht="23.4">
      <c r="C3" s="10"/>
      <c r="D3" s="10"/>
      <c r="E3" s="10"/>
      <c r="F3" s="7" t="str">
        <f>Título_ACBio</f>
        <v>Análise de Conjuntura - Ano 2022</v>
      </c>
      <c r="G3" s="6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</row>
    <row r="6" spans="1:138">
      <c r="C6" s="173" t="str">
        <f>Índice!Q14</f>
        <v>Gráfico 3 - Idade média do canavial (Brasil e regiões)</v>
      </c>
      <c r="D6" s="173"/>
      <c r="E6" s="173"/>
      <c r="F6" s="173"/>
      <c r="G6" s="13"/>
    </row>
    <row r="8" spans="1:138">
      <c r="A8" s="4" t="s">
        <v>6</v>
      </c>
      <c r="B8" s="4"/>
      <c r="C8" s="5" t="s">
        <v>27</v>
      </c>
      <c r="D8" s="5" t="s">
        <v>28</v>
      </c>
      <c r="E8" s="5" t="s">
        <v>29</v>
      </c>
      <c r="F8" s="5"/>
      <c r="G8" s="5"/>
    </row>
    <row r="9" spans="1:138" ht="30" customHeight="1">
      <c r="C9" s="174" t="s">
        <v>30</v>
      </c>
      <c r="D9" s="174"/>
      <c r="E9" s="174"/>
      <c r="F9" s="6"/>
      <c r="G9" s="6"/>
    </row>
    <row r="10" spans="1:138">
      <c r="A10" s="6" t="s">
        <v>10</v>
      </c>
      <c r="B10" s="6"/>
      <c r="C10" s="9">
        <v>3.5158120889558919</v>
      </c>
      <c r="D10" s="9">
        <v>3.4577208223142337</v>
      </c>
      <c r="E10" s="9">
        <v>4.0720388558502973</v>
      </c>
    </row>
    <row r="11" spans="1:138">
      <c r="A11" s="6" t="s">
        <v>11</v>
      </c>
      <c r="B11" s="6"/>
      <c r="C11" s="9">
        <v>3.3732685757851097</v>
      </c>
      <c r="D11" s="9">
        <v>3.3109104474939293</v>
      </c>
      <c r="E11" s="9">
        <v>4.0457350589362395</v>
      </c>
    </row>
    <row r="12" spans="1:138">
      <c r="A12" s="6" t="s">
        <v>12</v>
      </c>
      <c r="B12" s="6"/>
      <c r="C12" s="9">
        <v>3.341471705143904</v>
      </c>
      <c r="D12" s="9">
        <v>3.2631767803201646</v>
      </c>
      <c r="E12" s="9">
        <v>4.0847674665602014</v>
      </c>
    </row>
    <row r="13" spans="1:138">
      <c r="A13" s="6" t="s">
        <v>13</v>
      </c>
      <c r="B13" s="6"/>
      <c r="C13" s="9">
        <v>3.2820454408313839</v>
      </c>
      <c r="D13" s="9">
        <v>3.2178130069301649</v>
      </c>
      <c r="E13" s="9">
        <v>4.0950209554481649</v>
      </c>
    </row>
    <row r="14" spans="1:138">
      <c r="A14" s="6" t="s">
        <v>14</v>
      </c>
      <c r="B14" s="6"/>
      <c r="C14" s="9">
        <v>3.9146339035494848</v>
      </c>
      <c r="D14" s="9">
        <v>3.8371930453777292</v>
      </c>
      <c r="E14" s="9">
        <v>4.5999195019482366</v>
      </c>
    </row>
    <row r="15" spans="1:138">
      <c r="A15" s="6" t="s">
        <v>15</v>
      </c>
      <c r="B15" s="6"/>
      <c r="C15" s="9">
        <v>3.8750313351639094</v>
      </c>
      <c r="D15" s="9">
        <v>3.7979133157943084</v>
      </c>
      <c r="E15" s="9">
        <v>4.5528514460655138</v>
      </c>
    </row>
    <row r="16" spans="1:138">
      <c r="A16" s="6" t="s">
        <v>16</v>
      </c>
      <c r="B16" s="6"/>
      <c r="C16" s="9">
        <v>3.9248422317026281</v>
      </c>
      <c r="D16" s="9">
        <v>3.8549217357703434</v>
      </c>
      <c r="E16" s="9">
        <v>4.5430928620010942</v>
      </c>
    </row>
    <row r="17" spans="1:5">
      <c r="A17" s="6" t="s">
        <v>17</v>
      </c>
      <c r="B17" s="6"/>
      <c r="C17" s="9">
        <v>3.7836990092418641</v>
      </c>
      <c r="D17" s="9">
        <v>3.6994612353368796</v>
      </c>
      <c r="E17" s="9">
        <v>4.4985723500129229</v>
      </c>
    </row>
    <row r="18" spans="1:5">
      <c r="A18" s="6" t="s">
        <v>18</v>
      </c>
      <c r="B18" s="6"/>
      <c r="C18" s="9">
        <v>3.7144551231237219</v>
      </c>
      <c r="D18" s="9">
        <v>3.6390877764465888</v>
      </c>
      <c r="E18" s="9">
        <v>4.3643383479639928</v>
      </c>
    </row>
    <row r="19" spans="1:5">
      <c r="A19" s="6" t="s">
        <v>19</v>
      </c>
      <c r="C19" s="9">
        <v>3.6421878738158586</v>
      </c>
      <c r="D19" s="9">
        <v>3.5827521899268047</v>
      </c>
      <c r="E19" s="9">
        <v>4.2132906215501533</v>
      </c>
    </row>
    <row r="20" spans="1:5">
      <c r="A20" s="6" t="s">
        <v>220</v>
      </c>
      <c r="C20" s="9">
        <v>3.8157981832386625</v>
      </c>
      <c r="D20" s="9">
        <v>3.7352215497754426</v>
      </c>
      <c r="E20" s="9">
        <v>4.4620108549236521</v>
      </c>
    </row>
    <row r="23" spans="1:5">
      <c r="C23" s="14"/>
      <c r="D23" s="112"/>
      <c r="E23" s="112"/>
    </row>
  </sheetData>
  <mergeCells count="2">
    <mergeCell ref="C6:F6"/>
    <mergeCell ref="C9:E9"/>
  </mergeCells>
  <hyperlinks>
    <hyperlink ref="A1" location="Índice!A1" display="Voltar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10" twoDigitTextYea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Plan55">
    <tabColor rgb="FF00B0F0"/>
  </sheetPr>
  <dimension ref="A1:DZ101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/>
    </sheetView>
  </sheetViews>
  <sheetFormatPr defaultColWidth="9.44140625" defaultRowHeight="14.4"/>
  <cols>
    <col min="1" max="1" width="13" style="2" customWidth="1"/>
    <col min="2" max="2" width="8.5546875" style="2" customWidth="1"/>
    <col min="3" max="3" width="13.5546875" style="2" customWidth="1"/>
    <col min="4" max="4" width="15.44140625" style="2" bestFit="1" customWidth="1"/>
    <col min="5" max="8" width="14.44140625" style="2" customWidth="1"/>
    <col min="9" max="17" width="9.44140625" style="2"/>
    <col min="18" max="18" width="9.5546875" style="2" bestFit="1" customWidth="1"/>
    <col min="19" max="16384" width="9.44140625" style="2"/>
  </cols>
  <sheetData>
    <row r="1" spans="1:130">
      <c r="A1" s="1" t="s">
        <v>5</v>
      </c>
      <c r="B1" s="1"/>
    </row>
    <row r="2" spans="1:130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Índice!AQ38</f>
        <v>Gráfico 39 - Exportação de glicerina e glicerol</v>
      </c>
      <c r="D5" s="13"/>
    </row>
    <row r="6" spans="1:130">
      <c r="C6" s="68"/>
    </row>
    <row r="7" spans="1:130">
      <c r="A7" s="4" t="s">
        <v>31</v>
      </c>
      <c r="C7" s="48" t="s">
        <v>53</v>
      </c>
      <c r="D7" s="67"/>
      <c r="E7" s="69" t="s">
        <v>169</v>
      </c>
      <c r="F7" s="67"/>
    </row>
    <row r="8" spans="1:130" ht="28.8">
      <c r="A8" s="66"/>
      <c r="C8" s="50" t="s">
        <v>170</v>
      </c>
      <c r="D8" s="50" t="s">
        <v>171</v>
      </c>
      <c r="E8" s="83" t="s">
        <v>172</v>
      </c>
      <c r="F8" s="50" t="s">
        <v>214</v>
      </c>
      <c r="R8" s="50"/>
      <c r="S8" s="50"/>
      <c r="T8" s="50"/>
      <c r="U8" s="50"/>
    </row>
    <row r="9" spans="1:130">
      <c r="B9" s="4"/>
      <c r="C9" s="32" t="s">
        <v>173</v>
      </c>
      <c r="D9" s="121"/>
      <c r="E9" s="43" t="s">
        <v>174</v>
      </c>
      <c r="F9" s="32"/>
    </row>
    <row r="10" spans="1:130">
      <c r="A10" s="44">
        <v>2012</v>
      </c>
      <c r="B10" s="6"/>
      <c r="C10" s="65">
        <v>168.71158700000001</v>
      </c>
      <c r="D10" s="70">
        <v>2.2172100000000001</v>
      </c>
      <c r="E10" s="17">
        <v>46.181448000000003</v>
      </c>
      <c r="F10" s="70">
        <v>1.855969</v>
      </c>
      <c r="G10" s="42"/>
      <c r="J10" s="42"/>
      <c r="S10" s="162"/>
      <c r="T10" s="162"/>
      <c r="U10" s="111"/>
    </row>
    <row r="11" spans="1:130">
      <c r="A11" s="44">
        <v>2013</v>
      </c>
      <c r="B11" s="6"/>
      <c r="C11" s="12">
        <v>177.94215399999999</v>
      </c>
      <c r="D11" s="70">
        <v>2.7071190000000001</v>
      </c>
      <c r="E11" s="17">
        <v>63.450125999999997</v>
      </c>
      <c r="F11" s="70">
        <v>2.4762179999999998</v>
      </c>
      <c r="G11" s="42"/>
      <c r="R11" s="162"/>
      <c r="S11" s="162"/>
      <c r="T11" s="162"/>
      <c r="U11" s="111"/>
    </row>
    <row r="12" spans="1:130">
      <c r="A12" s="44">
        <v>2014</v>
      </c>
      <c r="B12" s="6"/>
      <c r="C12" s="12">
        <v>210.732687</v>
      </c>
      <c r="D12" s="70">
        <v>30.000135</v>
      </c>
      <c r="E12" s="17">
        <v>57.949286000000001</v>
      </c>
      <c r="F12" s="70">
        <v>16.337806</v>
      </c>
      <c r="R12" s="162"/>
      <c r="S12" s="162"/>
      <c r="T12" s="162"/>
      <c r="U12" s="111"/>
    </row>
    <row r="13" spans="1:130">
      <c r="A13" s="44">
        <v>2015</v>
      </c>
      <c r="B13" s="6"/>
      <c r="C13" s="12">
        <v>245.92171200000001</v>
      </c>
      <c r="D13" s="70">
        <v>58.074941000000003</v>
      </c>
      <c r="E13" s="17">
        <v>50.761434999999999</v>
      </c>
      <c r="F13" s="70">
        <v>26.488517999999999</v>
      </c>
      <c r="R13" s="162"/>
      <c r="S13" s="162"/>
      <c r="T13" s="162"/>
      <c r="U13" s="111"/>
    </row>
    <row r="14" spans="1:130">
      <c r="A14" s="44">
        <v>2016</v>
      </c>
      <c r="B14" s="6"/>
      <c r="C14" s="12">
        <v>215.06171900000001</v>
      </c>
      <c r="D14" s="70">
        <v>55.177641999999999</v>
      </c>
      <c r="E14" s="17">
        <v>33.202762999999997</v>
      </c>
      <c r="F14" s="70">
        <v>26.190280000000001</v>
      </c>
      <c r="R14" s="162"/>
      <c r="S14" s="162"/>
      <c r="T14" s="162"/>
      <c r="U14" s="111"/>
    </row>
    <row r="15" spans="1:130">
      <c r="A15" s="44">
        <v>2017</v>
      </c>
      <c r="B15" s="6"/>
      <c r="C15" s="12">
        <v>244.287995</v>
      </c>
      <c r="D15" s="70">
        <v>60.368326000000003</v>
      </c>
      <c r="E15" s="17">
        <v>66.342545000000001</v>
      </c>
      <c r="F15" s="70">
        <v>36.634653999999998</v>
      </c>
      <c r="J15" s="42"/>
      <c r="R15" s="111"/>
      <c r="S15" s="111"/>
      <c r="T15" s="111"/>
      <c r="U15" s="111"/>
    </row>
    <row r="16" spans="1:130">
      <c r="A16" s="44">
        <v>2018</v>
      </c>
      <c r="B16" s="6"/>
      <c r="C16" s="12">
        <v>291.75406600000002</v>
      </c>
      <c r="D16" s="70">
        <v>81.902536999999995</v>
      </c>
      <c r="E16" s="17">
        <v>97.792586999999997</v>
      </c>
      <c r="F16" s="70">
        <v>59.893065999999997</v>
      </c>
      <c r="J16" s="42"/>
      <c r="R16" s="111"/>
      <c r="S16" s="111"/>
      <c r="T16" s="111"/>
      <c r="U16" s="111"/>
    </row>
    <row r="17" spans="1:21">
      <c r="A17" s="44">
        <v>2019</v>
      </c>
      <c r="C17" s="12">
        <v>283.46032500000001</v>
      </c>
      <c r="D17" s="70">
        <v>123.14071800000001</v>
      </c>
      <c r="E17" s="17">
        <v>46.292762000000003</v>
      </c>
      <c r="F17" s="70">
        <v>54.751463000000001</v>
      </c>
      <c r="R17" s="111"/>
      <c r="S17" s="111"/>
      <c r="T17" s="111"/>
      <c r="U17" s="111"/>
    </row>
    <row r="18" spans="1:21">
      <c r="A18" s="44">
        <v>2020</v>
      </c>
      <c r="C18" s="12">
        <v>328.42145699999998</v>
      </c>
      <c r="D18" s="70">
        <v>143.932669</v>
      </c>
      <c r="E18" s="17">
        <v>61.558224000000003</v>
      </c>
      <c r="F18" s="70">
        <v>59.439371000000001</v>
      </c>
      <c r="L18" s="12"/>
      <c r="R18" s="111"/>
      <c r="S18" s="111"/>
      <c r="T18" s="111"/>
      <c r="U18" s="111"/>
    </row>
    <row r="19" spans="1:21">
      <c r="A19" s="44">
        <v>2021</v>
      </c>
      <c r="C19" s="12">
        <v>345.97300000000001</v>
      </c>
      <c r="D19" s="70">
        <v>140.78800000000001</v>
      </c>
      <c r="E19" s="17">
        <v>164.291</v>
      </c>
      <c r="F19" s="70">
        <v>120.33199999999999</v>
      </c>
      <c r="R19" s="111"/>
      <c r="S19" s="111"/>
      <c r="T19" s="111"/>
      <c r="U19" s="111"/>
    </row>
    <row r="20" spans="1:21">
      <c r="A20" s="44">
        <v>2022</v>
      </c>
      <c r="C20" s="12">
        <v>353.90123899999998</v>
      </c>
      <c r="D20" s="70">
        <v>132.05392499999999</v>
      </c>
      <c r="E20" s="17">
        <v>206.352442</v>
      </c>
      <c r="F20" s="70">
        <v>163.237988</v>
      </c>
      <c r="R20" s="111"/>
      <c r="S20" s="111"/>
      <c r="T20" s="111"/>
      <c r="U20" s="111"/>
    </row>
    <row r="21" spans="1:21">
      <c r="A21" s="22"/>
      <c r="C21" s="14"/>
      <c r="D21" s="70"/>
      <c r="E21" s="91"/>
      <c r="F21" s="91"/>
      <c r="R21" s="111"/>
    </row>
    <row r="22" spans="1:21">
      <c r="A22" s="22"/>
      <c r="C22" s="125"/>
    </row>
    <row r="23" spans="1:21">
      <c r="A23" s="22"/>
      <c r="C23" s="12"/>
      <c r="D23" s="12"/>
    </row>
    <row r="24" spans="1:21">
      <c r="A24" s="22"/>
      <c r="C24" s="12"/>
      <c r="D24" s="12"/>
    </row>
    <row r="25" spans="1:21">
      <c r="A25" s="22"/>
      <c r="C25" s="12"/>
      <c r="D25" s="14"/>
    </row>
    <row r="26" spans="1:21">
      <c r="A26" s="22"/>
      <c r="C26" s="12"/>
      <c r="D26" s="14"/>
      <c r="E26" s="92"/>
    </row>
    <row r="27" spans="1:21">
      <c r="A27" s="22"/>
      <c r="C27" s="12"/>
      <c r="D27" s="12"/>
    </row>
    <row r="28" spans="1:21">
      <c r="A28" s="22"/>
      <c r="C28" s="12"/>
      <c r="D28" s="12"/>
    </row>
    <row r="29" spans="1:21">
      <c r="A29" s="22"/>
      <c r="C29" s="14"/>
      <c r="D29" s="12"/>
    </row>
    <row r="30" spans="1:21">
      <c r="A30" s="22"/>
      <c r="C30" s="12"/>
      <c r="D30" s="12"/>
    </row>
    <row r="31" spans="1:21">
      <c r="A31" s="22"/>
      <c r="C31" s="12"/>
      <c r="D31" s="12"/>
      <c r="N31" s="11"/>
    </row>
    <row r="32" spans="1:21">
      <c r="A32" s="22"/>
      <c r="C32" s="12"/>
      <c r="D32" s="12"/>
    </row>
    <row r="33" spans="1:4">
      <c r="A33" s="22"/>
      <c r="C33" s="12"/>
      <c r="D33" s="12"/>
    </row>
    <row r="34" spans="1:4">
      <c r="A34" s="22"/>
      <c r="C34" s="12"/>
      <c r="D34" s="12"/>
    </row>
    <row r="35" spans="1:4">
      <c r="A35" s="22"/>
      <c r="C35" s="12"/>
      <c r="D35" s="12"/>
    </row>
    <row r="36" spans="1:4">
      <c r="A36" s="22"/>
      <c r="C36" s="12"/>
      <c r="D36" s="12"/>
    </row>
    <row r="37" spans="1:4">
      <c r="A37" s="22"/>
      <c r="C37" s="12"/>
      <c r="D37" s="12"/>
    </row>
    <row r="38" spans="1:4">
      <c r="A38" s="22"/>
      <c r="C38" s="12"/>
      <c r="D38" s="12"/>
    </row>
    <row r="39" spans="1:4">
      <c r="A39" s="22"/>
      <c r="C39" s="12"/>
      <c r="D39" s="12"/>
    </row>
    <row r="40" spans="1:4">
      <c r="A40" s="22"/>
      <c r="C40" s="12"/>
      <c r="D40" s="12"/>
    </row>
    <row r="41" spans="1:4">
      <c r="A41" s="22"/>
      <c r="C41" s="12"/>
      <c r="D41" s="12"/>
    </row>
    <row r="42" spans="1:4">
      <c r="A42" s="22"/>
      <c r="C42" s="12"/>
      <c r="D42" s="12"/>
    </row>
    <row r="43" spans="1:4">
      <c r="A43" s="22"/>
      <c r="C43" s="12"/>
      <c r="D43" s="12"/>
    </row>
    <row r="44" spans="1:4">
      <c r="A44" s="22"/>
      <c r="C44" s="12"/>
      <c r="D44" s="12"/>
    </row>
    <row r="45" spans="1:4">
      <c r="A45" s="22"/>
      <c r="C45" s="12"/>
      <c r="D45" s="12"/>
    </row>
    <row r="46" spans="1:4">
      <c r="A46" s="22"/>
      <c r="C46" s="12"/>
      <c r="D46" s="12"/>
    </row>
    <row r="47" spans="1:4">
      <c r="A47" s="22"/>
      <c r="C47" s="12"/>
      <c r="D47" s="12"/>
    </row>
    <row r="48" spans="1:4">
      <c r="A48" s="22"/>
      <c r="C48" s="12"/>
      <c r="D48" s="12"/>
    </row>
    <row r="49" spans="1:4">
      <c r="A49" s="22"/>
      <c r="C49" s="12"/>
      <c r="D49" s="12"/>
    </row>
    <row r="50" spans="1:4">
      <c r="A50" s="22"/>
      <c r="C50" s="12"/>
      <c r="D50" s="12"/>
    </row>
    <row r="51" spans="1:4">
      <c r="A51" s="22"/>
      <c r="C51" s="12"/>
      <c r="D51" s="12"/>
    </row>
    <row r="52" spans="1:4">
      <c r="A52" s="22"/>
      <c r="C52" s="12"/>
      <c r="D52" s="12"/>
    </row>
    <row r="53" spans="1:4">
      <c r="A53" s="22"/>
      <c r="C53" s="12"/>
      <c r="D53" s="12"/>
    </row>
    <row r="54" spans="1:4">
      <c r="A54" s="22"/>
      <c r="C54" s="12"/>
      <c r="D54" s="12"/>
    </row>
    <row r="55" spans="1:4">
      <c r="A55" s="22"/>
      <c r="C55" s="12"/>
      <c r="D55" s="12"/>
    </row>
    <row r="56" spans="1:4">
      <c r="A56" s="22"/>
      <c r="C56" s="12"/>
      <c r="D56" s="12"/>
    </row>
    <row r="57" spans="1:4">
      <c r="A57" s="22"/>
      <c r="C57" s="12"/>
      <c r="D57" s="12"/>
    </row>
    <row r="58" spans="1:4">
      <c r="A58" s="22"/>
      <c r="C58" s="12"/>
      <c r="D58" s="12"/>
    </row>
    <row r="59" spans="1:4">
      <c r="A59" s="22"/>
      <c r="C59" s="12"/>
      <c r="D59" s="12"/>
    </row>
    <row r="60" spans="1:4">
      <c r="A60" s="22"/>
      <c r="C60" s="12"/>
      <c r="D60" s="12"/>
    </row>
    <row r="61" spans="1:4">
      <c r="A61" s="22"/>
      <c r="C61" s="12"/>
      <c r="D61" s="12"/>
    </row>
    <row r="62" spans="1:4">
      <c r="A62" s="22"/>
      <c r="C62" s="12"/>
      <c r="D62" s="12"/>
    </row>
    <row r="63" spans="1:4">
      <c r="A63" s="22"/>
      <c r="C63" s="12"/>
      <c r="D63" s="12"/>
    </row>
    <row r="64" spans="1:4">
      <c r="A64" s="22"/>
      <c r="C64" s="12"/>
      <c r="D64" s="12"/>
    </row>
    <row r="65" spans="1:4">
      <c r="A65" s="22"/>
      <c r="C65" s="12"/>
      <c r="D65" s="12"/>
    </row>
    <row r="66" spans="1:4">
      <c r="A66" s="22"/>
      <c r="C66" s="12"/>
      <c r="D66" s="12"/>
    </row>
    <row r="67" spans="1:4">
      <c r="A67" s="22"/>
      <c r="C67" s="12"/>
      <c r="D67" s="12"/>
    </row>
    <row r="68" spans="1:4">
      <c r="A68" s="22"/>
      <c r="C68" s="12"/>
      <c r="D68" s="12"/>
    </row>
    <row r="69" spans="1:4">
      <c r="A69" s="22"/>
      <c r="C69" s="12"/>
      <c r="D69" s="12"/>
    </row>
    <row r="70" spans="1:4">
      <c r="A70" s="22"/>
      <c r="C70" s="12"/>
      <c r="D70" s="12"/>
    </row>
    <row r="71" spans="1:4">
      <c r="A71" s="22"/>
      <c r="C71" s="12"/>
      <c r="D71" s="12"/>
    </row>
    <row r="72" spans="1:4">
      <c r="A72" s="22"/>
      <c r="C72" s="12"/>
      <c r="D72" s="12"/>
    </row>
    <row r="73" spans="1:4">
      <c r="A73" s="22"/>
      <c r="C73" s="12"/>
      <c r="D73" s="12"/>
    </row>
    <row r="74" spans="1:4">
      <c r="A74" s="22"/>
      <c r="C74" s="12"/>
      <c r="D74" s="12"/>
    </row>
    <row r="75" spans="1:4">
      <c r="A75" s="22"/>
      <c r="C75" s="12"/>
      <c r="D75" s="12"/>
    </row>
    <row r="76" spans="1:4">
      <c r="A76" s="22"/>
      <c r="C76" s="12"/>
      <c r="D76" s="12"/>
    </row>
    <row r="77" spans="1:4">
      <c r="A77" s="22"/>
      <c r="C77" s="12"/>
      <c r="D77" s="12"/>
    </row>
    <row r="78" spans="1:4">
      <c r="A78" s="22"/>
      <c r="C78" s="12"/>
      <c r="D78" s="12"/>
    </row>
    <row r="79" spans="1:4">
      <c r="A79" s="22"/>
      <c r="C79" s="12"/>
      <c r="D79" s="12"/>
    </row>
    <row r="80" spans="1:4">
      <c r="A80" s="22"/>
      <c r="C80" s="12"/>
      <c r="D80" s="12"/>
    </row>
    <row r="81" spans="1:4">
      <c r="A81" s="22"/>
      <c r="C81" s="12"/>
      <c r="D81" s="12"/>
    </row>
    <row r="82" spans="1:4">
      <c r="A82" s="22"/>
      <c r="C82" s="12"/>
      <c r="D82" s="12"/>
    </row>
    <row r="83" spans="1:4">
      <c r="A83" s="22"/>
      <c r="C83" s="12"/>
      <c r="D83" s="12"/>
    </row>
    <row r="84" spans="1:4">
      <c r="A84" s="22"/>
      <c r="C84" s="12"/>
      <c r="D84" s="12"/>
    </row>
    <row r="85" spans="1:4">
      <c r="A85" s="22"/>
      <c r="C85" s="12"/>
      <c r="D85" s="12"/>
    </row>
    <row r="86" spans="1:4">
      <c r="A86" s="22"/>
      <c r="C86" s="12"/>
      <c r="D86" s="12"/>
    </row>
    <row r="87" spans="1:4">
      <c r="A87" s="22"/>
      <c r="C87" s="12"/>
      <c r="D87" s="12"/>
    </row>
    <row r="88" spans="1:4">
      <c r="A88" s="22"/>
      <c r="C88" s="12"/>
      <c r="D88" s="12"/>
    </row>
    <row r="89" spans="1:4">
      <c r="A89" s="22"/>
      <c r="C89" s="12"/>
      <c r="D89" s="12"/>
    </row>
    <row r="90" spans="1:4">
      <c r="A90" s="22"/>
      <c r="C90" s="12"/>
      <c r="D90" s="12"/>
    </row>
    <row r="91" spans="1:4">
      <c r="A91" s="22"/>
      <c r="C91" s="12"/>
      <c r="D91" s="12"/>
    </row>
    <row r="92" spans="1:4">
      <c r="A92" s="22"/>
      <c r="C92" s="12"/>
      <c r="D92" s="12"/>
    </row>
    <row r="93" spans="1:4">
      <c r="A93" s="22"/>
      <c r="C93" s="12"/>
      <c r="D93" s="12"/>
    </row>
    <row r="94" spans="1:4">
      <c r="A94" s="22"/>
      <c r="C94" s="12"/>
      <c r="D94" s="12"/>
    </row>
    <row r="95" spans="1:4">
      <c r="A95" s="22"/>
      <c r="C95" s="12"/>
      <c r="D95" s="12"/>
    </row>
    <row r="96" spans="1:4">
      <c r="A96" s="22"/>
      <c r="C96" s="12"/>
      <c r="D96" s="12"/>
    </row>
    <row r="97" spans="1:4">
      <c r="A97" s="22"/>
      <c r="C97" s="12"/>
      <c r="D97" s="12"/>
    </row>
    <row r="98" spans="1:4">
      <c r="A98" s="22"/>
      <c r="C98" s="12"/>
      <c r="D98" s="12"/>
    </row>
    <row r="99" spans="1:4">
      <c r="A99" s="22"/>
      <c r="C99" s="12"/>
      <c r="D99" s="12"/>
    </row>
    <row r="100" spans="1:4">
      <c r="A100" s="22"/>
      <c r="C100" s="12"/>
      <c r="D100" s="12"/>
    </row>
    <row r="101" spans="1:4">
      <c r="A101" s="22"/>
      <c r="C101" s="12"/>
      <c r="D101" s="12"/>
    </row>
  </sheetData>
  <hyperlinks>
    <hyperlink ref="A1" location="Índice!A1" display="Voltar" xr:uid="{00000000-0004-0000-2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Plan54">
    <tabColor rgb="FF00B0F0"/>
  </sheetPr>
  <dimension ref="A1:DZ99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F6" sqref="F6"/>
    </sheetView>
  </sheetViews>
  <sheetFormatPr defaultColWidth="9.44140625" defaultRowHeight="14.4"/>
  <cols>
    <col min="1" max="1" width="13" style="72" customWidth="1"/>
    <col min="2" max="2" width="8.5546875" style="2" customWidth="1"/>
    <col min="3" max="8" width="14.44140625" style="2" customWidth="1"/>
    <col min="9" max="10" width="9.44140625" style="2"/>
    <col min="11" max="11" width="13.44140625" style="2" bestFit="1" customWidth="1"/>
    <col min="12" max="12" width="9.44140625" style="2"/>
    <col min="13" max="13" width="10" style="2" bestFit="1" customWidth="1"/>
    <col min="14" max="14" width="15.44140625" style="2" bestFit="1" customWidth="1"/>
    <col min="15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Índice!AQ42</f>
        <v>Gráfico 40 - Importação de metanol para biodiesel</v>
      </c>
      <c r="D5" s="13"/>
    </row>
    <row r="6" spans="1:130">
      <c r="C6" s="68"/>
    </row>
    <row r="7" spans="1:130">
      <c r="A7" s="74" t="s">
        <v>31</v>
      </c>
      <c r="C7" s="50" t="s">
        <v>175</v>
      </c>
      <c r="D7" s="50" t="s">
        <v>176</v>
      </c>
    </row>
    <row r="8" spans="1:130">
      <c r="B8" s="4"/>
      <c r="C8" s="32" t="s">
        <v>173</v>
      </c>
      <c r="D8" s="32" t="s">
        <v>174</v>
      </c>
    </row>
    <row r="9" spans="1:130">
      <c r="A9" s="44">
        <v>2011</v>
      </c>
      <c r="B9" s="6"/>
      <c r="C9" s="12">
        <v>239.09709898800003</v>
      </c>
      <c r="D9" s="12">
        <v>87.969726175299201</v>
      </c>
    </row>
    <row r="10" spans="1:130">
      <c r="A10" s="44">
        <v>2012</v>
      </c>
      <c r="B10" s="6"/>
      <c r="C10" s="12">
        <v>241.74475934400002</v>
      </c>
      <c r="D10" s="12">
        <v>93.960763555930683</v>
      </c>
    </row>
    <row r="11" spans="1:130">
      <c r="A11" s="44">
        <v>2013</v>
      </c>
      <c r="B11" s="6"/>
      <c r="C11" s="12">
        <v>263.63063548800005</v>
      </c>
      <c r="D11" s="12">
        <v>116.67818569255215</v>
      </c>
    </row>
    <row r="12" spans="1:130">
      <c r="A12" s="44">
        <v>2014</v>
      </c>
      <c r="B12" s="6"/>
      <c r="C12" s="12">
        <v>300.9224972159999</v>
      </c>
      <c r="D12" s="12">
        <v>137.75227912923626</v>
      </c>
      <c r="H12" s="42"/>
    </row>
    <row r="13" spans="1:130">
      <c r="A13" s="44">
        <v>2015</v>
      </c>
      <c r="B13" s="6"/>
      <c r="C13" s="12">
        <v>341.814528</v>
      </c>
      <c r="D13" s="12">
        <v>117.1159508470504</v>
      </c>
      <c r="H13" s="42"/>
    </row>
    <row r="14" spans="1:130">
      <c r="A14" s="44">
        <v>2016</v>
      </c>
      <c r="B14" s="6"/>
      <c r="C14" s="12">
        <v>301.91831999999999</v>
      </c>
      <c r="D14" s="12">
        <v>63.86689695157019</v>
      </c>
    </row>
    <row r="15" spans="1:130">
      <c r="A15" s="44">
        <v>2017</v>
      </c>
      <c r="B15" s="6"/>
      <c r="C15" s="12">
        <v>368.52631200000008</v>
      </c>
      <c r="D15" s="12">
        <v>116.14198098363597</v>
      </c>
      <c r="J15" s="12"/>
    </row>
    <row r="16" spans="1:130">
      <c r="A16" s="44">
        <v>2018</v>
      </c>
      <c r="B16" s="6"/>
      <c r="C16" s="12">
        <v>484.21216800000002</v>
      </c>
      <c r="D16" s="12">
        <v>192.09784742172238</v>
      </c>
    </row>
    <row r="17" spans="1:14">
      <c r="A17" s="44">
        <v>2019</v>
      </c>
      <c r="B17" s="6"/>
      <c r="C17" s="12">
        <v>534.70771200000001</v>
      </c>
      <c r="D17" s="12">
        <v>164.39998880491302</v>
      </c>
    </row>
    <row r="18" spans="1:14">
      <c r="A18" s="44">
        <v>2020</v>
      </c>
      <c r="B18" s="6"/>
      <c r="C18" s="12">
        <v>563</v>
      </c>
      <c r="D18" s="12">
        <v>131.19999999999999</v>
      </c>
    </row>
    <row r="19" spans="1:14">
      <c r="A19" s="44">
        <v>2021</v>
      </c>
      <c r="B19" s="6"/>
      <c r="C19" s="12">
        <v>534.11</v>
      </c>
      <c r="D19" s="12">
        <v>211.28299999999999</v>
      </c>
    </row>
    <row r="20" spans="1:14">
      <c r="A20" s="44">
        <v>2022</v>
      </c>
      <c r="B20" s="6"/>
      <c r="C20" s="12">
        <v>711.4</v>
      </c>
      <c r="D20" s="12">
        <v>298.8</v>
      </c>
    </row>
    <row r="21" spans="1:14">
      <c r="A21" s="44"/>
      <c r="C21" s="12"/>
      <c r="D21" s="77"/>
      <c r="I21" s="110"/>
    </row>
    <row r="22" spans="1:14">
      <c r="A22" s="44"/>
      <c r="C22" s="98"/>
      <c r="D22" s="12"/>
      <c r="K22" s="110"/>
    </row>
    <row r="23" spans="1:14">
      <c r="A23" s="44"/>
      <c r="D23" s="12"/>
      <c r="K23" s="110"/>
    </row>
    <row r="24" spans="1:14">
      <c r="A24" s="44"/>
      <c r="C24" s="12"/>
      <c r="D24" s="12"/>
      <c r="K24" s="111"/>
      <c r="N24" s="111"/>
    </row>
    <row r="25" spans="1:14">
      <c r="A25" s="44"/>
      <c r="C25" s="12"/>
      <c r="D25" s="12"/>
    </row>
    <row r="26" spans="1:14">
      <c r="A26" s="44"/>
      <c r="C26" s="12"/>
      <c r="D26" s="12"/>
    </row>
    <row r="27" spans="1:14">
      <c r="A27" s="44"/>
      <c r="C27" s="12"/>
      <c r="D27" s="12"/>
    </row>
    <row r="28" spans="1:14">
      <c r="A28" s="44"/>
      <c r="C28" s="12"/>
      <c r="D28" s="12"/>
    </row>
    <row r="29" spans="1:14">
      <c r="A29" s="44"/>
      <c r="C29" s="12"/>
      <c r="D29" s="12"/>
    </row>
    <row r="30" spans="1:14">
      <c r="A30" s="44"/>
      <c r="C30" s="12"/>
      <c r="D30" s="12"/>
    </row>
    <row r="31" spans="1:14">
      <c r="A31" s="44"/>
      <c r="C31" s="12"/>
      <c r="D31" s="12"/>
    </row>
    <row r="32" spans="1:14">
      <c r="A32" s="44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C99" s="12"/>
      <c r="D99" s="12"/>
    </row>
  </sheetData>
  <hyperlinks>
    <hyperlink ref="A1" location="Índice!A1" display="Voltar" xr:uid="{00000000-0004-0000-27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Plan41">
    <tabColor rgb="FF00B0F0"/>
  </sheetPr>
  <dimension ref="A1:DZ103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Q30" sqref="Q30"/>
    </sheetView>
  </sheetViews>
  <sheetFormatPr defaultColWidth="9.44140625" defaultRowHeight="14.4"/>
  <cols>
    <col min="1" max="1" width="13" style="72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Índice!AQ46</f>
        <v>Gráfico 41 - Exportações e importações brasileiras de etanol – 2010 a 2021</v>
      </c>
      <c r="D5" s="13"/>
    </row>
    <row r="6" spans="1:130">
      <c r="C6" s="68"/>
    </row>
    <row r="7" spans="1:130">
      <c r="A7" s="74" t="s">
        <v>31</v>
      </c>
      <c r="C7" s="50" t="s">
        <v>53</v>
      </c>
      <c r="D7" s="50" t="s">
        <v>175</v>
      </c>
    </row>
    <row r="8" spans="1:130">
      <c r="B8" s="4"/>
      <c r="C8" s="32" t="s">
        <v>45</v>
      </c>
      <c r="D8" s="32"/>
    </row>
    <row r="9" spans="1:130">
      <c r="A9" s="44">
        <v>2011</v>
      </c>
      <c r="B9" s="6"/>
      <c r="C9" s="65">
        <v>1.9640168120000001</v>
      </c>
      <c r="D9" s="12">
        <v>1.136980251</v>
      </c>
      <c r="G9" s="42"/>
      <c r="I9" s="11"/>
      <c r="J9" s="42"/>
    </row>
    <row r="10" spans="1:130">
      <c r="A10" s="44">
        <v>2012</v>
      </c>
      <c r="B10" s="6"/>
      <c r="C10" s="65">
        <v>3.0503729769999999</v>
      </c>
      <c r="D10" s="12">
        <v>0.55388598600000005</v>
      </c>
      <c r="F10" s="11"/>
      <c r="G10" s="42"/>
      <c r="J10" s="42"/>
    </row>
    <row r="11" spans="1:130">
      <c r="A11" s="44">
        <v>2013</v>
      </c>
      <c r="B11" s="6"/>
      <c r="C11" s="65">
        <v>2.916560681</v>
      </c>
      <c r="D11" s="12">
        <v>0.13171165000000001</v>
      </c>
      <c r="F11" s="11"/>
      <c r="G11" s="42"/>
      <c r="J11" s="42"/>
    </row>
    <row r="12" spans="1:130">
      <c r="A12" s="44">
        <v>2014</v>
      </c>
      <c r="B12" s="6"/>
      <c r="C12" s="12">
        <v>1.3979149900000001</v>
      </c>
      <c r="D12" s="12">
        <v>0.45200340700000002</v>
      </c>
      <c r="G12" s="42"/>
      <c r="J12" s="42"/>
    </row>
    <row r="13" spans="1:130">
      <c r="A13" s="44">
        <v>2015</v>
      </c>
      <c r="B13" s="6"/>
      <c r="C13" s="12">
        <v>1.8671985899999999</v>
      </c>
      <c r="D13" s="12">
        <v>0.51288081100000005</v>
      </c>
      <c r="G13" s="42"/>
    </row>
    <row r="14" spans="1:130">
      <c r="A14" s="44">
        <v>2016</v>
      </c>
      <c r="B14" s="6"/>
      <c r="C14" s="12">
        <v>1.789033876</v>
      </c>
      <c r="D14" s="12">
        <v>0.83214410699999997</v>
      </c>
    </row>
    <row r="15" spans="1:130">
      <c r="A15" s="44">
        <v>2017</v>
      </c>
      <c r="B15" s="6"/>
      <c r="C15" s="12">
        <v>1.3801527950000001</v>
      </c>
      <c r="D15" s="12">
        <v>1.825641606</v>
      </c>
    </row>
    <row r="16" spans="1:130">
      <c r="A16" s="44">
        <v>2018</v>
      </c>
      <c r="B16" s="6"/>
      <c r="C16" s="12">
        <v>1.6892236839999999</v>
      </c>
      <c r="D16" s="12">
        <v>1.7753325630000001</v>
      </c>
    </row>
    <row r="17" spans="1:12">
      <c r="A17" s="44">
        <v>2019</v>
      </c>
      <c r="B17" s="6"/>
      <c r="C17" s="12">
        <v>1.98380114</v>
      </c>
      <c r="D17" s="12">
        <v>1.457601836</v>
      </c>
      <c r="J17" s="42"/>
    </row>
    <row r="18" spans="1:12">
      <c r="A18" s="44">
        <v>2020</v>
      </c>
      <c r="C18" s="12">
        <v>2.7304192999999999</v>
      </c>
      <c r="D18" s="12">
        <v>1.0098460220000001</v>
      </c>
      <c r="J18" s="42"/>
    </row>
    <row r="19" spans="1:12">
      <c r="A19" s="44">
        <v>2021</v>
      </c>
      <c r="C19" s="12">
        <v>1.9482346829999999</v>
      </c>
      <c r="D19" s="12">
        <v>0.43226089600000001</v>
      </c>
    </row>
    <row r="20" spans="1:12">
      <c r="A20" s="44">
        <v>2022</v>
      </c>
      <c r="C20" s="12">
        <v>2.511317445</v>
      </c>
      <c r="D20" s="12">
        <v>0.334859236</v>
      </c>
      <c r="L20" s="12"/>
    </row>
    <row r="21" spans="1:12">
      <c r="A21" s="44"/>
      <c r="C21" s="12"/>
      <c r="D21" s="12"/>
    </row>
    <row r="22" spans="1:12">
      <c r="A22" s="44"/>
      <c r="C22" s="12"/>
      <c r="D22" s="12"/>
    </row>
    <row r="23" spans="1:12">
      <c r="A23" s="44"/>
      <c r="C23" s="12"/>
      <c r="D23" s="12"/>
    </row>
    <row r="24" spans="1:12">
      <c r="A24" s="44"/>
      <c r="C24" s="12"/>
      <c r="D24" s="12"/>
    </row>
    <row r="25" spans="1:12">
      <c r="A25" s="44"/>
      <c r="C25" s="12"/>
      <c r="D25" s="12"/>
    </row>
    <row r="26" spans="1:12">
      <c r="A26" s="44"/>
      <c r="C26" s="12"/>
      <c r="D26" s="12"/>
    </row>
    <row r="27" spans="1:12">
      <c r="A27" s="44"/>
      <c r="C27" s="12"/>
      <c r="D27" s="12"/>
    </row>
    <row r="28" spans="1:12">
      <c r="A28" s="44"/>
      <c r="C28" s="12"/>
      <c r="D28" s="12"/>
    </row>
    <row r="29" spans="1:12">
      <c r="A29" s="44"/>
      <c r="C29" s="12"/>
      <c r="D29" s="12"/>
    </row>
    <row r="30" spans="1:12">
      <c r="A30" s="44"/>
      <c r="C30" s="12"/>
      <c r="D30" s="12"/>
    </row>
    <row r="31" spans="1:12">
      <c r="A31" s="44"/>
      <c r="C31" s="12"/>
      <c r="D31" s="12"/>
    </row>
    <row r="32" spans="1:12">
      <c r="A32" s="44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C101" s="12"/>
      <c r="D101" s="12"/>
    </row>
    <row r="102" spans="1:4">
      <c r="C102" s="12"/>
      <c r="D102" s="12"/>
    </row>
    <row r="103" spans="1:4">
      <c r="C103" s="12"/>
      <c r="D103" s="12"/>
    </row>
  </sheetData>
  <hyperlinks>
    <hyperlink ref="A1" location="Índice!A1" display="Voltar" xr:uid="{00000000-0004-0000-28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Plan42">
    <tabColor rgb="FF00B0F0"/>
  </sheetPr>
  <dimension ref="A1:DZ92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9.44140625" defaultRowHeight="14.4"/>
  <cols>
    <col min="1" max="1" width="13" style="72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Índice!AQ50</f>
        <v>Gráfico 42 - Exportações e importações mensais de etanol – 2020 a 2022</v>
      </c>
      <c r="D5" s="13"/>
    </row>
    <row r="6" spans="1:130">
      <c r="C6" s="68"/>
    </row>
    <row r="7" spans="1:130">
      <c r="A7" s="74" t="s">
        <v>50</v>
      </c>
      <c r="C7" s="50" t="s">
        <v>53</v>
      </c>
      <c r="D7" s="50" t="s">
        <v>175</v>
      </c>
      <c r="E7" s="50" t="s">
        <v>177</v>
      </c>
    </row>
    <row r="8" spans="1:130">
      <c r="B8" s="4"/>
      <c r="C8" s="32" t="s">
        <v>49</v>
      </c>
      <c r="D8" s="32"/>
      <c r="E8" s="32"/>
    </row>
    <row r="9" spans="1:130">
      <c r="A9" s="22">
        <v>44197</v>
      </c>
      <c r="C9" s="12">
        <v>189.18612899999999</v>
      </c>
      <c r="D9" s="12">
        <v>-77.414247000000003</v>
      </c>
      <c r="E9" s="12">
        <f t="shared" ref="E9:E32" si="0">SUM(C9:D9)</f>
        <v>111.77188199999999</v>
      </c>
      <c r="F9" s="11"/>
      <c r="G9" s="42"/>
      <c r="I9" s="11"/>
      <c r="J9" s="42"/>
    </row>
    <row r="10" spans="1:130">
      <c r="A10" s="22">
        <v>44228</v>
      </c>
      <c r="C10" s="12">
        <v>154.96841800000001</v>
      </c>
      <c r="D10" s="12">
        <v>-51.619270999999998</v>
      </c>
      <c r="E10" s="12">
        <f t="shared" si="0"/>
        <v>103.34914700000002</v>
      </c>
      <c r="F10" s="11"/>
      <c r="G10" s="42"/>
      <c r="J10" s="42"/>
    </row>
    <row r="11" spans="1:130">
      <c r="A11" s="22">
        <v>44256</v>
      </c>
      <c r="C11" s="12">
        <v>189.55498499999999</v>
      </c>
      <c r="D11" s="12">
        <v>-49.728436000000002</v>
      </c>
      <c r="E11" s="12">
        <f t="shared" si="0"/>
        <v>139.826549</v>
      </c>
      <c r="F11" s="11"/>
      <c r="G11" s="42"/>
      <c r="J11" s="42"/>
    </row>
    <row r="12" spans="1:130">
      <c r="A12" s="22">
        <v>44287</v>
      </c>
      <c r="C12" s="12">
        <v>105.327635</v>
      </c>
      <c r="D12" s="12">
        <v>-18.023803999999998</v>
      </c>
      <c r="E12" s="12">
        <f t="shared" si="0"/>
        <v>87.303831000000002</v>
      </c>
      <c r="G12" s="42"/>
      <c r="J12" s="42"/>
    </row>
    <row r="13" spans="1:130">
      <c r="A13" s="22">
        <v>44317</v>
      </c>
      <c r="C13" s="12">
        <v>65.756067999999999</v>
      </c>
      <c r="D13" s="12">
        <v>-15.062886000000001</v>
      </c>
      <c r="E13" s="12">
        <f t="shared" si="0"/>
        <v>50.693182</v>
      </c>
      <c r="G13" s="42"/>
    </row>
    <row r="14" spans="1:130">
      <c r="A14" s="22">
        <v>44348</v>
      </c>
      <c r="C14" s="12">
        <v>291.66403600000001</v>
      </c>
      <c r="D14" s="12">
        <v>-15.062237</v>
      </c>
      <c r="E14" s="12">
        <f t="shared" si="0"/>
        <v>276.60179900000003</v>
      </c>
    </row>
    <row r="15" spans="1:130">
      <c r="A15" s="22">
        <v>44378</v>
      </c>
      <c r="C15" s="12">
        <v>208.11402699999999</v>
      </c>
      <c r="D15" s="12">
        <v>-15.068014</v>
      </c>
      <c r="E15" s="12">
        <f t="shared" si="0"/>
        <v>193.04601299999999</v>
      </c>
    </row>
    <row r="16" spans="1:130">
      <c r="A16" s="22">
        <v>44409</v>
      </c>
      <c r="C16" s="12">
        <v>84.177784000000003</v>
      </c>
      <c r="D16" s="12">
        <v>-18.049716</v>
      </c>
      <c r="E16" s="12">
        <f t="shared" si="0"/>
        <v>66.128067999999999</v>
      </c>
    </row>
    <row r="17" spans="1:12">
      <c r="A17" s="22">
        <v>44440</v>
      </c>
      <c r="C17" s="12">
        <v>193.194501</v>
      </c>
      <c r="D17" s="12">
        <v>-5.0292000000000003E-2</v>
      </c>
      <c r="E17" s="12">
        <f t="shared" si="0"/>
        <v>193.14420899999999</v>
      </c>
      <c r="J17" s="42"/>
    </row>
    <row r="18" spans="1:12">
      <c r="A18" s="22">
        <v>44470</v>
      </c>
      <c r="C18" s="12">
        <v>162.71019799999999</v>
      </c>
      <c r="D18" s="12">
        <v>-14.021015</v>
      </c>
      <c r="E18" s="12">
        <f t="shared" si="0"/>
        <v>148.68918299999999</v>
      </c>
      <c r="J18" s="42"/>
    </row>
    <row r="19" spans="1:12">
      <c r="A19" s="22">
        <v>44501</v>
      </c>
      <c r="C19" s="12">
        <v>106.23268400000001</v>
      </c>
      <c r="D19" s="12">
        <v>-62.376607</v>
      </c>
      <c r="E19" s="12">
        <f t="shared" si="0"/>
        <v>43.856077000000006</v>
      </c>
    </row>
    <row r="20" spans="1:12">
      <c r="A20" s="22">
        <v>44531</v>
      </c>
      <c r="C20" s="12">
        <v>197.348218</v>
      </c>
      <c r="D20" s="12">
        <v>-95.784370999999993</v>
      </c>
      <c r="E20" s="12">
        <f t="shared" si="0"/>
        <v>101.56384700000001</v>
      </c>
      <c r="L20" s="12"/>
    </row>
    <row r="21" spans="1:12">
      <c r="A21" s="22">
        <v>44562</v>
      </c>
      <c r="C21" s="12">
        <v>102.164793</v>
      </c>
      <c r="D21" s="12">
        <v>-22.701936999999997</v>
      </c>
      <c r="E21" s="12">
        <f t="shared" si="0"/>
        <v>79.462856000000002</v>
      </c>
    </row>
    <row r="22" spans="1:12">
      <c r="A22" s="22">
        <v>44593</v>
      </c>
      <c r="C22" s="12">
        <v>72.902545000000003</v>
      </c>
      <c r="D22" s="12">
        <v>-68.695575999999988</v>
      </c>
      <c r="E22" s="12">
        <f t="shared" si="0"/>
        <v>4.2069690000000151</v>
      </c>
    </row>
    <row r="23" spans="1:12">
      <c r="A23" s="22">
        <v>44621</v>
      </c>
      <c r="C23" s="12">
        <v>177.21623199999999</v>
      </c>
      <c r="D23" s="12">
        <v>-35.150888999999999</v>
      </c>
      <c r="E23" s="12">
        <f t="shared" si="0"/>
        <v>142.06534299999998</v>
      </c>
    </row>
    <row r="24" spans="1:12">
      <c r="A24" s="22">
        <v>44652</v>
      </c>
      <c r="C24" s="12">
        <v>118.390475</v>
      </c>
      <c r="D24" s="12">
        <v>-4.0811380000000002</v>
      </c>
      <c r="E24" s="12">
        <f t="shared" si="0"/>
        <v>114.309337</v>
      </c>
    </row>
    <row r="25" spans="1:12">
      <c r="A25" s="22">
        <v>44682</v>
      </c>
      <c r="C25" s="12">
        <v>75.509332999999998</v>
      </c>
      <c r="D25" s="12">
        <v>-128.55003100000002</v>
      </c>
      <c r="E25" s="12">
        <f t="shared" si="0"/>
        <v>-53.04069800000002</v>
      </c>
    </row>
    <row r="26" spans="1:12">
      <c r="A26" s="22">
        <v>44713</v>
      </c>
      <c r="C26" s="12">
        <v>218.57083899999998</v>
      </c>
      <c r="D26" s="12">
        <v>-20.421344000000001</v>
      </c>
      <c r="E26" s="12">
        <f t="shared" si="0"/>
        <v>198.14949499999997</v>
      </c>
    </row>
    <row r="27" spans="1:12">
      <c r="A27" s="22">
        <v>44743</v>
      </c>
      <c r="C27" s="12">
        <v>196.889095</v>
      </c>
      <c r="D27" s="12">
        <v>-20.074581999999999</v>
      </c>
      <c r="E27" s="12">
        <f t="shared" si="0"/>
        <v>176.81451300000001</v>
      </c>
    </row>
    <row r="28" spans="1:12">
      <c r="A28" s="22">
        <v>44774</v>
      </c>
      <c r="C28" s="12">
        <v>287.39219900000001</v>
      </c>
      <c r="D28" s="12">
        <v>-3.6977000000000003E-2</v>
      </c>
      <c r="E28" s="12">
        <f t="shared" si="0"/>
        <v>287.35522200000003</v>
      </c>
    </row>
    <row r="29" spans="1:12">
      <c r="A29" s="22">
        <v>44805</v>
      </c>
      <c r="C29" s="12">
        <v>313.38449700000001</v>
      </c>
      <c r="D29" s="12">
        <v>-9.809E-3</v>
      </c>
      <c r="E29" s="12">
        <f t="shared" si="0"/>
        <v>313.37468799999999</v>
      </c>
    </row>
    <row r="30" spans="1:12">
      <c r="A30" s="22">
        <v>44835</v>
      </c>
      <c r="C30" s="12">
        <v>355.60250199999996</v>
      </c>
      <c r="D30" s="12">
        <v>-8.0663980000000013</v>
      </c>
      <c r="E30" s="12">
        <f t="shared" si="0"/>
        <v>347.53610399999997</v>
      </c>
    </row>
    <row r="31" spans="1:12">
      <c r="A31" s="22">
        <v>44866</v>
      </c>
      <c r="C31" s="12">
        <v>264.24375100000003</v>
      </c>
      <c r="D31" s="12">
        <v>-12.070838</v>
      </c>
      <c r="E31" s="12">
        <f t="shared" si="0"/>
        <v>252.17291300000002</v>
      </c>
    </row>
    <row r="32" spans="1:12">
      <c r="A32" s="22">
        <v>44896</v>
      </c>
      <c r="C32" s="12">
        <v>329.05118399999998</v>
      </c>
      <c r="D32" s="12">
        <v>-14.999716999999999</v>
      </c>
      <c r="E32" s="12">
        <f t="shared" si="0"/>
        <v>314.051467</v>
      </c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11">
      <c r="A49" s="44"/>
      <c r="C49" s="12"/>
      <c r="D49" s="12"/>
    </row>
    <row r="50" spans="1:11">
      <c r="A50" s="44"/>
      <c r="C50" s="12"/>
      <c r="D50" s="12"/>
    </row>
    <row r="51" spans="1:11">
      <c r="A51" s="44"/>
      <c r="C51" s="12"/>
      <c r="D51" s="12"/>
      <c r="K51" s="11"/>
    </row>
    <row r="52" spans="1:11">
      <c r="A52" s="44"/>
      <c r="C52" s="12"/>
      <c r="D52" s="12"/>
    </row>
    <row r="53" spans="1:11">
      <c r="A53" s="44"/>
      <c r="C53" s="12"/>
      <c r="D53" s="12"/>
    </row>
    <row r="54" spans="1:11">
      <c r="A54" s="44"/>
      <c r="C54" s="12"/>
      <c r="D54" s="12"/>
    </row>
    <row r="55" spans="1:11">
      <c r="A55" s="44"/>
      <c r="C55" s="12"/>
      <c r="D55" s="12"/>
    </row>
    <row r="56" spans="1:11">
      <c r="A56" s="44"/>
      <c r="C56" s="12"/>
      <c r="D56" s="12"/>
    </row>
    <row r="57" spans="1:11">
      <c r="A57" s="44"/>
      <c r="C57" s="12"/>
      <c r="D57" s="12"/>
    </row>
    <row r="58" spans="1:11">
      <c r="A58" s="44"/>
      <c r="C58" s="12"/>
      <c r="D58" s="12"/>
    </row>
    <row r="59" spans="1:11">
      <c r="A59" s="44"/>
      <c r="C59" s="12"/>
      <c r="D59" s="12"/>
    </row>
    <row r="60" spans="1:11">
      <c r="A60" s="44"/>
      <c r="C60" s="12"/>
      <c r="D60" s="12"/>
    </row>
    <row r="61" spans="1:11">
      <c r="A61" s="44"/>
      <c r="C61" s="12"/>
      <c r="D61" s="12"/>
    </row>
    <row r="62" spans="1:11">
      <c r="A62" s="44"/>
      <c r="C62" s="12"/>
      <c r="D62" s="12"/>
    </row>
    <row r="63" spans="1:11">
      <c r="A63" s="44"/>
      <c r="C63" s="12"/>
      <c r="D63" s="12"/>
    </row>
    <row r="64" spans="1:11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C90" s="12"/>
      <c r="D90" s="12"/>
    </row>
    <row r="91" spans="1:4">
      <c r="C91" s="12"/>
      <c r="D91" s="12"/>
    </row>
    <row r="92" spans="1:4">
      <c r="C92" s="12"/>
      <c r="D92" s="12"/>
    </row>
  </sheetData>
  <hyperlinks>
    <hyperlink ref="A1" location="Índice!A1" display="Voltar" xr:uid="{00000000-0004-0000-2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Plan43">
    <tabColor rgb="FF00B0F0"/>
  </sheetPr>
  <dimension ref="A1:DZ90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6" width="17" style="2" customWidth="1"/>
    <col min="7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Índice!AQ54</f>
        <v>Gráfico 43 - Emissões Evitadas com Biocombustíveis em 2022 – Brasil</v>
      </c>
      <c r="D5" s="13"/>
    </row>
    <row r="6" spans="1:130">
      <c r="C6" s="68"/>
    </row>
    <row r="7" spans="1:130">
      <c r="A7" s="74" t="s">
        <v>305</v>
      </c>
      <c r="C7" s="50" t="s">
        <v>258</v>
      </c>
      <c r="D7" s="50" t="s">
        <v>259</v>
      </c>
      <c r="E7" s="50" t="s">
        <v>260</v>
      </c>
      <c r="F7" s="50" t="s">
        <v>261</v>
      </c>
      <c r="J7" s="42"/>
    </row>
    <row r="8" spans="1:130" ht="15.6">
      <c r="B8" s="4"/>
      <c r="C8" s="32" t="s">
        <v>179</v>
      </c>
      <c r="D8" s="32"/>
      <c r="E8" s="32"/>
      <c r="F8" s="32"/>
    </row>
    <row r="9" spans="1:130">
      <c r="A9" s="22" t="s">
        <v>262</v>
      </c>
      <c r="B9" s="6"/>
      <c r="C9" s="85">
        <v>18.920137886766994</v>
      </c>
      <c r="D9" s="85">
        <v>31.275087408000001</v>
      </c>
      <c r="E9" s="85"/>
      <c r="F9" s="85"/>
      <c r="L9" s="12"/>
    </row>
    <row r="10" spans="1:130">
      <c r="A10" s="22" t="s">
        <v>263</v>
      </c>
      <c r="B10" s="6"/>
      <c r="C10" s="85">
        <v>1.8658486042881031</v>
      </c>
      <c r="D10" s="85">
        <v>0.74091530586805943</v>
      </c>
      <c r="E10" s="85"/>
      <c r="F10" s="85"/>
    </row>
    <row r="11" spans="1:130">
      <c r="A11" s="22" t="s">
        <v>264</v>
      </c>
      <c r="B11" s="6"/>
      <c r="C11" s="85"/>
      <c r="D11" s="85"/>
      <c r="E11" s="85">
        <v>11.187236430000002</v>
      </c>
      <c r="F11" s="85">
        <v>1.3808122771121474</v>
      </c>
    </row>
    <row r="12" spans="1:130">
      <c r="A12" s="22" t="s">
        <v>265</v>
      </c>
      <c r="B12" s="6"/>
      <c r="C12" s="163"/>
      <c r="D12" s="163"/>
      <c r="E12" s="163">
        <v>7.0987917000000005</v>
      </c>
      <c r="F12" s="163"/>
    </row>
    <row r="13" spans="1:130">
      <c r="A13" s="78" t="s">
        <v>34</v>
      </c>
      <c r="C13" s="77">
        <f>SUM(C9:C12)</f>
        <v>20.785986491055098</v>
      </c>
      <c r="D13" s="77">
        <f t="shared" ref="D13:F13" si="0">SUM(D9:D12)</f>
        <v>32.016002713868062</v>
      </c>
      <c r="E13" s="77">
        <f t="shared" si="0"/>
        <v>18.286028130000002</v>
      </c>
      <c r="F13" s="77">
        <f t="shared" si="0"/>
        <v>1.3808122771121474</v>
      </c>
    </row>
    <row r="14" spans="1:130">
      <c r="A14" s="22"/>
      <c r="C14" s="12"/>
      <c r="D14" s="12"/>
    </row>
    <row r="15" spans="1:130">
      <c r="A15" s="22"/>
      <c r="C15" s="12"/>
      <c r="D15" s="12"/>
    </row>
    <row r="16" spans="1:130">
      <c r="A16" s="22"/>
      <c r="C16" s="12"/>
      <c r="D16" s="12"/>
    </row>
    <row r="17" spans="1:4">
      <c r="A17" s="22"/>
      <c r="C17" s="12"/>
      <c r="D17" s="12"/>
    </row>
    <row r="18" spans="1:4">
      <c r="A18" s="22"/>
      <c r="C18" s="12"/>
      <c r="D18" s="12"/>
    </row>
    <row r="19" spans="1:4">
      <c r="A19" s="22"/>
      <c r="C19" s="12"/>
      <c r="D19" s="12"/>
    </row>
    <row r="20" spans="1:4">
      <c r="A20" s="22"/>
      <c r="C20" s="12"/>
      <c r="D20" s="12"/>
    </row>
    <row r="21" spans="1:4">
      <c r="A21" s="22"/>
      <c r="C21" s="12"/>
      <c r="D21" s="12"/>
    </row>
    <row r="22" spans="1:4">
      <c r="A22" s="44"/>
      <c r="C22" s="12"/>
      <c r="D22" s="12"/>
    </row>
    <row r="23" spans="1:4">
      <c r="A23" s="44"/>
      <c r="C23" s="12"/>
      <c r="D23" s="12"/>
    </row>
    <row r="24" spans="1:4">
      <c r="A24" s="44"/>
      <c r="C24" s="12"/>
      <c r="D24" s="12"/>
    </row>
    <row r="25" spans="1:4">
      <c r="A25" s="44"/>
      <c r="C25" s="12"/>
      <c r="D25" s="12"/>
    </row>
    <row r="26" spans="1:4">
      <c r="A26" s="44"/>
      <c r="C26" s="12"/>
      <c r="D26" s="12"/>
    </row>
    <row r="27" spans="1:4">
      <c r="A27" s="44"/>
      <c r="C27" s="12"/>
      <c r="D27" s="12"/>
    </row>
    <row r="28" spans="1:4">
      <c r="A28" s="44"/>
      <c r="C28" s="12"/>
      <c r="D28" s="12"/>
    </row>
    <row r="29" spans="1:4">
      <c r="A29" s="44"/>
      <c r="C29" s="12"/>
      <c r="D29" s="12"/>
    </row>
    <row r="30" spans="1:4">
      <c r="A30" s="44"/>
      <c r="C30" s="12"/>
      <c r="D30" s="12"/>
    </row>
    <row r="31" spans="1:4">
      <c r="A31" s="44"/>
      <c r="C31" s="12"/>
      <c r="D31" s="12"/>
    </row>
    <row r="32" spans="1:4">
      <c r="A32" s="44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</row>
    <row r="87" spans="1:4">
      <c r="A87" s="44"/>
    </row>
    <row r="88" spans="1:4">
      <c r="A88" s="44"/>
    </row>
    <row r="89" spans="1:4">
      <c r="A89" s="44"/>
    </row>
    <row r="90" spans="1:4">
      <c r="A90" s="44"/>
    </row>
  </sheetData>
  <hyperlinks>
    <hyperlink ref="A1" location="Índice!A1" display="Voltar" xr:uid="{00000000-0004-0000-2A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Plan1">
    <tabColor rgb="FF00B0F0"/>
  </sheetPr>
  <dimension ref="A1:Q26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/>
  <cols>
    <col min="1" max="1" width="15.5546875" bestFit="1" customWidth="1"/>
    <col min="3" max="3" width="13.5546875" customWidth="1"/>
  </cols>
  <sheetData>
    <row r="1" spans="1:17">
      <c r="A1" s="71" t="s">
        <v>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3.4">
      <c r="A2" s="73"/>
      <c r="B2" s="56"/>
      <c r="C2" s="56"/>
      <c r="D2" s="7"/>
      <c r="E2" s="7"/>
      <c r="F2" s="7" t="str">
        <f>Título_ACBio</f>
        <v>Análise de Conjuntura - Ano 2022</v>
      </c>
      <c r="G2" s="7"/>
      <c r="H2" s="7"/>
      <c r="I2" s="7"/>
      <c r="J2" s="59"/>
      <c r="K2" s="59"/>
      <c r="L2" s="59"/>
      <c r="M2" s="59"/>
      <c r="N2" s="7"/>
      <c r="O2" s="7"/>
      <c r="P2" s="7"/>
      <c r="Q2" s="7"/>
    </row>
    <row r="3" spans="1:17">
      <c r="A3" s="7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7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72"/>
      <c r="C5" s="38" t="str">
        <f>Índice!BD6</f>
        <v>Gráfico 46 - Nota de Eficiência Energético-Ambiental das unidades certificadas</v>
      </c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72"/>
      <c r="B6" s="2"/>
      <c r="C6" s="6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43.2">
      <c r="A7" s="50" t="s">
        <v>50</v>
      </c>
      <c r="B7" s="2"/>
      <c r="C7" s="50" t="s">
        <v>181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>
      <c r="B8" s="4"/>
      <c r="C8" s="3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7">
      <c r="A9" s="113" t="s">
        <v>182</v>
      </c>
      <c r="B9" s="6"/>
      <c r="C9" s="106">
        <v>113</v>
      </c>
      <c r="D9" s="81"/>
      <c r="E9" s="4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7">
      <c r="A10" s="113" t="s">
        <v>183</v>
      </c>
      <c r="B10" s="6"/>
      <c r="C10" s="106">
        <v>191</v>
      </c>
      <c r="D10" s="81"/>
      <c r="E10" s="4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7">
      <c r="A11" s="113" t="s">
        <v>225</v>
      </c>
      <c r="B11" s="2"/>
      <c r="C11" s="106">
        <v>290</v>
      </c>
      <c r="D11" s="81"/>
      <c r="E11" s="4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7">
      <c r="A12" s="113" t="s">
        <v>226</v>
      </c>
      <c r="C12" s="106">
        <v>318</v>
      </c>
      <c r="D12" s="81"/>
      <c r="E12" s="4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7">
      <c r="D13" s="8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7">
      <c r="D14" s="8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7">
      <c r="A15" s="10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7">
      <c r="A16" s="10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7">
      <c r="A17" s="22"/>
      <c r="D17" s="2"/>
      <c r="E17" s="4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>
      <c r="A18" s="22"/>
      <c r="D18" s="2"/>
      <c r="E18" s="4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7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7">
      <c r="D20" s="2"/>
      <c r="E20" s="2"/>
      <c r="F20" s="2"/>
      <c r="G20" s="12"/>
      <c r="H20" s="2"/>
      <c r="I20" s="2"/>
      <c r="J20" s="2"/>
      <c r="K20" s="2"/>
      <c r="L20" s="2"/>
      <c r="M20" s="2"/>
      <c r="N20" s="2"/>
      <c r="O20" s="2"/>
    </row>
    <row r="21" spans="1:17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7">
      <c r="D22" s="9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D23" s="9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D24" s="9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</sheetData>
  <phoneticPr fontId="16" type="noConversion"/>
  <hyperlinks>
    <hyperlink ref="A1" location="Índice!A1" display="Voltar" xr:uid="{00000000-0004-0000-2B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Plan45">
    <tabColor rgb="FF00B0F0"/>
  </sheetPr>
  <dimension ref="A1:DZ10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N29" sqref="N29"/>
    </sheetView>
  </sheetViews>
  <sheetFormatPr defaultColWidth="9.44140625" defaultRowHeight="14.4"/>
  <cols>
    <col min="1" max="1" width="29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Índice!_Ref11771521</f>
        <v>Gráfico 45 - Certificações por rota de produção e percentual do volume elegível por rota</v>
      </c>
      <c r="D5" s="13"/>
    </row>
    <row r="6" spans="1:130">
      <c r="C6" s="68"/>
    </row>
    <row r="7" spans="1:130">
      <c r="A7" s="74" t="s">
        <v>184</v>
      </c>
      <c r="C7" s="50" t="s">
        <v>185</v>
      </c>
      <c r="D7" s="50" t="s">
        <v>186</v>
      </c>
    </row>
    <row r="8" spans="1:130">
      <c r="C8" s="30" t="s">
        <v>215</v>
      </c>
      <c r="D8" s="30" t="s">
        <v>25</v>
      </c>
    </row>
    <row r="9" spans="1:130">
      <c r="A9" s="103" t="s">
        <v>187</v>
      </c>
      <c r="B9" s="6"/>
      <c r="C9" s="103">
        <v>270</v>
      </c>
      <c r="D9" s="104">
        <v>0.89390000000000003</v>
      </c>
      <c r="E9" s="11"/>
      <c r="F9" s="42"/>
      <c r="H9" s="11"/>
      <c r="I9" s="42"/>
    </row>
    <row r="10" spans="1:130">
      <c r="A10" s="103" t="s">
        <v>180</v>
      </c>
      <c r="B10" s="6"/>
      <c r="C10" s="103">
        <v>32</v>
      </c>
      <c r="D10" s="104">
        <v>0.45619999999999999</v>
      </c>
      <c r="E10" s="11"/>
      <c r="F10" s="42"/>
      <c r="I10" s="42"/>
    </row>
    <row r="11" spans="1:130">
      <c r="A11" s="103" t="s">
        <v>188</v>
      </c>
      <c r="B11" s="6"/>
      <c r="C11" s="103">
        <v>6</v>
      </c>
      <c r="D11" s="104">
        <v>0.64800000000000002</v>
      </c>
      <c r="F11" s="11"/>
      <c r="G11" s="42"/>
      <c r="J11" s="42"/>
    </row>
    <row r="12" spans="1:130">
      <c r="A12" s="103" t="s">
        <v>189</v>
      </c>
      <c r="B12" s="6"/>
      <c r="C12" s="103">
        <v>6</v>
      </c>
      <c r="D12" s="104">
        <v>0.46189999999999998</v>
      </c>
      <c r="G12" s="42"/>
      <c r="J12" s="42"/>
    </row>
    <row r="13" spans="1:130">
      <c r="A13" s="103" t="s">
        <v>190</v>
      </c>
      <c r="B13" s="6"/>
      <c r="C13" s="103">
        <v>1</v>
      </c>
      <c r="D13" s="104">
        <v>0.95579999999999998</v>
      </c>
      <c r="G13" s="42"/>
    </row>
    <row r="14" spans="1:130">
      <c r="A14" s="103" t="s">
        <v>191</v>
      </c>
      <c r="B14" s="6"/>
      <c r="C14" s="103">
        <v>3</v>
      </c>
      <c r="D14" s="104">
        <v>1</v>
      </c>
    </row>
    <row r="15" spans="1:130">
      <c r="A15" s="103" t="s">
        <v>34</v>
      </c>
      <c r="B15" s="6"/>
      <c r="C15" s="103">
        <v>312</v>
      </c>
      <c r="D15" s="12"/>
    </row>
    <row r="16" spans="1:130">
      <c r="A16"/>
      <c r="B16"/>
      <c r="C16"/>
      <c r="D16" s="12"/>
    </row>
    <row r="17" spans="1:12">
      <c r="B17"/>
      <c r="C17" s="94"/>
      <c r="D17" s="12"/>
      <c r="J17" s="42"/>
    </row>
    <row r="18" spans="1:12">
      <c r="B18"/>
      <c r="C18" s="94"/>
      <c r="D18" s="12"/>
      <c r="J18" s="42"/>
    </row>
    <row r="19" spans="1:12">
      <c r="B19"/>
      <c r="C19" s="94"/>
      <c r="D19" s="12"/>
    </row>
    <row r="20" spans="1:12">
      <c r="B20"/>
      <c r="C20" s="94"/>
      <c r="D20" s="12"/>
      <c r="L20" s="12"/>
    </row>
    <row r="21" spans="1:12">
      <c r="B21"/>
      <c r="C21" s="94"/>
      <c r="D21" s="12"/>
    </row>
    <row r="22" spans="1:12">
      <c r="B22"/>
      <c r="C22" s="94"/>
      <c r="D22" s="12"/>
    </row>
    <row r="23" spans="1:12">
      <c r="B23"/>
      <c r="C23"/>
      <c r="D23" s="12"/>
    </row>
    <row r="24" spans="1:12">
      <c r="A24" s="22"/>
      <c r="C24" s="12"/>
      <c r="D24" s="12"/>
    </row>
    <row r="25" spans="1:12">
      <c r="A25" s="22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44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C101" s="12"/>
      <c r="D101" s="12"/>
    </row>
    <row r="102" spans="1:4">
      <c r="C102" s="12"/>
      <c r="D102" s="12"/>
    </row>
    <row r="103" spans="1:4">
      <c r="C103" s="12"/>
      <c r="D103" s="12"/>
    </row>
  </sheetData>
  <hyperlinks>
    <hyperlink ref="A1" location="Índice!A1" display="Voltar" xr:uid="{00000000-0004-0000-2C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Plan50">
    <tabColor rgb="FF00B0F0"/>
  </sheetPr>
  <dimension ref="A1:DX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5" width="20.44140625" style="2" customWidth="1"/>
    <col min="6" max="6" width="14.44140625" style="2" customWidth="1"/>
    <col min="7" max="10" width="9.44140625" style="2"/>
    <col min="11" max="11" width="10" style="2" bestFit="1" customWidth="1"/>
    <col min="12" max="16384" width="9.44140625" style="2"/>
  </cols>
  <sheetData>
    <row r="1" spans="1:128">
      <c r="A1" s="71" t="s">
        <v>5</v>
      </c>
      <c r="B1" s="1"/>
    </row>
    <row r="2" spans="1:128" s="56" customFormat="1" ht="23.4">
      <c r="A2" s="73"/>
      <c r="D2" s="7"/>
      <c r="E2" s="7"/>
      <c r="F2" s="7" t="str">
        <f>Título_ACBio</f>
        <v>Análise de Conjuntura - Ano 2022</v>
      </c>
      <c r="G2" s="7"/>
      <c r="H2" s="7"/>
      <c r="I2" s="59"/>
      <c r="J2" s="59"/>
      <c r="K2" s="59"/>
      <c r="L2" s="59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</row>
    <row r="5" spans="1:128">
      <c r="C5" s="38" t="str">
        <f>Índice!BD6</f>
        <v>Gráfico 46 - Nota de Eficiência Energético-Ambiental das unidades certificadas</v>
      </c>
      <c r="D5" s="13"/>
    </row>
    <row r="6" spans="1:128">
      <c r="C6" s="68"/>
    </row>
    <row r="7" spans="1:128" ht="48.75" customHeight="1">
      <c r="A7" s="74" t="s">
        <v>178</v>
      </c>
      <c r="C7" s="50" t="s">
        <v>192</v>
      </c>
      <c r="D7" s="50" t="s">
        <v>193</v>
      </c>
      <c r="E7" s="50" t="s">
        <v>194</v>
      </c>
    </row>
    <row r="8" spans="1:128" ht="15.6">
      <c r="B8" s="4"/>
      <c r="C8" s="32" t="s">
        <v>195</v>
      </c>
      <c r="D8" s="32"/>
      <c r="E8" s="32"/>
    </row>
    <row r="9" spans="1:128">
      <c r="A9" s="6" t="s">
        <v>180</v>
      </c>
      <c r="B9" s="6"/>
      <c r="C9" s="41">
        <v>42.67</v>
      </c>
      <c r="D9" s="41">
        <v>65.225806451612897</v>
      </c>
      <c r="E9" s="41">
        <v>81.900000000000006</v>
      </c>
      <c r="F9" s="81">
        <f>E9-C9</f>
        <v>39.230000000000004</v>
      </c>
    </row>
    <row r="10" spans="1:128">
      <c r="A10" s="6" t="s">
        <v>191</v>
      </c>
      <c r="B10" s="6"/>
      <c r="C10" s="41">
        <v>72.28</v>
      </c>
      <c r="D10" s="41">
        <v>77.38333333333334</v>
      </c>
      <c r="E10" s="41">
        <v>80.900000000000006</v>
      </c>
      <c r="F10" s="81">
        <f t="shared" ref="F10:F12" si="0">E10-C10</f>
        <v>8.6200000000000045</v>
      </c>
    </row>
    <row r="11" spans="1:128">
      <c r="A11" s="6" t="s">
        <v>196</v>
      </c>
      <c r="B11" s="6"/>
      <c r="C11" s="41">
        <v>41.69</v>
      </c>
      <c r="D11" s="41">
        <v>59.720054644808755</v>
      </c>
      <c r="E11" s="41">
        <v>72.62</v>
      </c>
      <c r="F11" s="81">
        <f t="shared" si="0"/>
        <v>30.930000000000007</v>
      </c>
    </row>
    <row r="12" spans="1:128">
      <c r="A12" s="6" t="s">
        <v>68</v>
      </c>
      <c r="B12" s="6"/>
      <c r="C12" s="41">
        <v>28.74</v>
      </c>
      <c r="D12" s="41">
        <v>58.879673913043469</v>
      </c>
      <c r="E12" s="41">
        <v>72.260000000000005</v>
      </c>
      <c r="F12" s="81">
        <f t="shared" si="0"/>
        <v>43.52000000000001</v>
      </c>
    </row>
    <row r="13" spans="1:128">
      <c r="A13" s="78"/>
      <c r="B13" s="6"/>
      <c r="C13" s="79" t="s">
        <v>197</v>
      </c>
      <c r="D13" s="80" t="s">
        <v>198</v>
      </c>
      <c r="E13" s="80" t="s">
        <v>199</v>
      </c>
      <c r="F13" s="80" t="s">
        <v>200</v>
      </c>
    </row>
    <row r="14" spans="1:128">
      <c r="A14" s="22"/>
      <c r="B14" s="6"/>
    </row>
    <row r="15" spans="1:128">
      <c r="A15" s="22"/>
      <c r="B15" s="6"/>
      <c r="C15" s="9"/>
    </row>
    <row r="16" spans="1:128">
      <c r="A16" s="22"/>
      <c r="B16" s="6"/>
      <c r="C16" s="9"/>
    </row>
    <row r="17" spans="1:8">
      <c r="A17" s="22"/>
      <c r="B17" s="6"/>
      <c r="C17" s="9"/>
    </row>
    <row r="18" spans="1:8">
      <c r="A18" s="22"/>
      <c r="B18" s="6"/>
      <c r="C18" s="9"/>
    </row>
    <row r="19" spans="1:8">
      <c r="A19" s="22"/>
      <c r="B19" s="6"/>
      <c r="C19" s="9"/>
    </row>
    <row r="20" spans="1:8">
      <c r="A20" s="22"/>
      <c r="C20" s="9"/>
      <c r="H20" s="12"/>
    </row>
    <row r="21" spans="1:8">
      <c r="A21" s="22"/>
      <c r="C21" s="9"/>
    </row>
    <row r="22" spans="1:8">
      <c r="A22" s="22"/>
      <c r="C22" s="9"/>
    </row>
    <row r="23" spans="1:8">
      <c r="A23" s="22"/>
      <c r="C23" s="9"/>
    </row>
    <row r="24" spans="1:8">
      <c r="A24" s="22"/>
      <c r="C24" s="9"/>
    </row>
    <row r="25" spans="1:8">
      <c r="A25" s="22"/>
      <c r="C25" s="9"/>
    </row>
    <row r="26" spans="1:8">
      <c r="A26" s="22"/>
      <c r="C26" s="9"/>
    </row>
    <row r="27" spans="1:8">
      <c r="A27" s="22"/>
      <c r="C27" s="9"/>
    </row>
    <row r="28" spans="1:8">
      <c r="A28" s="22"/>
      <c r="C28" s="9"/>
    </row>
    <row r="29" spans="1:8">
      <c r="A29" s="22"/>
      <c r="C29" s="9"/>
    </row>
    <row r="30" spans="1:8">
      <c r="A30" s="22"/>
      <c r="C30" s="9"/>
    </row>
    <row r="31" spans="1:8">
      <c r="A31" s="22"/>
      <c r="C31" s="9"/>
    </row>
    <row r="32" spans="1:8">
      <c r="A32" s="22"/>
      <c r="C32" s="9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00000000-0004-0000-2D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Plan49">
    <tabColor rgb="FF00B0F0"/>
  </sheetPr>
  <dimension ref="A1:DZ104"/>
  <sheetViews>
    <sheetView showGridLines="0" zoomScaleNormal="100" workbookViewId="0">
      <pane xSplit="1" ySplit="2" topLeftCell="B3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Índice!BD10</f>
        <v>Gráfico 47 - Metas compulsórias de redução de emissões de GEE</v>
      </c>
      <c r="D5" s="13"/>
    </row>
    <row r="6" spans="1:130">
      <c r="C6" s="68"/>
    </row>
    <row r="7" spans="1:130">
      <c r="A7" s="74" t="s">
        <v>31</v>
      </c>
      <c r="C7" s="50" t="s">
        <v>201</v>
      </c>
      <c r="D7" s="50" t="s">
        <v>229</v>
      </c>
      <c r="E7" s="50" t="s">
        <v>202</v>
      </c>
      <c r="F7" s="50" t="s">
        <v>230</v>
      </c>
    </row>
    <row r="8" spans="1:130" ht="15" customHeight="1">
      <c r="B8" s="4"/>
      <c r="C8" s="32" t="s">
        <v>203</v>
      </c>
      <c r="D8" s="32"/>
      <c r="E8" s="32"/>
      <c r="F8" s="32"/>
    </row>
    <row r="9" spans="1:130">
      <c r="A9" s="6">
        <v>2022</v>
      </c>
      <c r="B9" s="6"/>
      <c r="C9" s="77">
        <v>35.979999999999997</v>
      </c>
      <c r="D9" s="85"/>
      <c r="E9" s="85"/>
      <c r="F9" s="85"/>
      <c r="H9" s="11"/>
      <c r="I9" s="42"/>
    </row>
    <row r="10" spans="1:130">
      <c r="A10" s="6">
        <v>2023</v>
      </c>
      <c r="B10" s="6"/>
      <c r="C10" s="77">
        <v>42.35</v>
      </c>
      <c r="D10" s="85"/>
      <c r="E10" s="85">
        <v>37.47</v>
      </c>
      <c r="F10" s="85"/>
      <c r="I10" s="42"/>
    </row>
    <row r="11" spans="1:130">
      <c r="A11" s="6">
        <v>2024</v>
      </c>
      <c r="B11" s="6"/>
      <c r="C11" s="77">
        <v>50.81</v>
      </c>
      <c r="D11" s="85">
        <v>59.31</v>
      </c>
      <c r="E11" s="85">
        <v>50.81</v>
      </c>
      <c r="F11" s="85">
        <v>42.31</v>
      </c>
      <c r="G11" s="42"/>
      <c r="J11" s="42"/>
    </row>
    <row r="12" spans="1:130">
      <c r="A12" s="6">
        <v>2025</v>
      </c>
      <c r="B12" s="6"/>
      <c r="C12" s="77">
        <v>58.91</v>
      </c>
      <c r="D12" s="85">
        <v>67.41</v>
      </c>
      <c r="E12" s="85">
        <v>58.91</v>
      </c>
      <c r="F12" s="85">
        <v>50.41</v>
      </c>
      <c r="G12" s="42"/>
      <c r="J12" s="42"/>
    </row>
    <row r="13" spans="1:130">
      <c r="A13" s="6">
        <v>2026</v>
      </c>
      <c r="B13" s="6"/>
      <c r="C13" s="77">
        <v>66.489999999999995</v>
      </c>
      <c r="D13" s="85">
        <v>74.989999999999995</v>
      </c>
      <c r="E13" s="85">
        <v>66.489999999999995</v>
      </c>
      <c r="F13" s="85">
        <v>57.99</v>
      </c>
      <c r="G13" s="42"/>
    </row>
    <row r="14" spans="1:130">
      <c r="A14" s="6">
        <v>2027</v>
      </c>
      <c r="B14" s="6"/>
      <c r="C14" s="77">
        <v>72.930000000000007</v>
      </c>
      <c r="D14" s="85">
        <v>81.430000000000007</v>
      </c>
      <c r="E14" s="85">
        <v>72.930000000000007</v>
      </c>
      <c r="F14" s="85">
        <v>64.430000000000007</v>
      </c>
    </row>
    <row r="15" spans="1:130">
      <c r="A15" s="6">
        <v>2028</v>
      </c>
      <c r="B15" s="6"/>
      <c r="C15" s="77">
        <v>79.290000000000006</v>
      </c>
      <c r="D15" s="85">
        <v>87.79</v>
      </c>
      <c r="E15" s="85">
        <v>79.290000000000006</v>
      </c>
      <c r="F15" s="85">
        <v>70.790000000000006</v>
      </c>
    </row>
    <row r="16" spans="1:130">
      <c r="A16" s="6">
        <v>2029</v>
      </c>
      <c r="C16" s="77">
        <v>85.51</v>
      </c>
      <c r="D16" s="85">
        <v>94.01</v>
      </c>
      <c r="E16" s="85">
        <v>85.51</v>
      </c>
      <c r="F16" s="85">
        <v>77.010000000000005</v>
      </c>
    </row>
    <row r="17" spans="1:12">
      <c r="A17" s="6">
        <v>2030</v>
      </c>
      <c r="C17" s="77">
        <v>90.67</v>
      </c>
      <c r="D17" s="85">
        <v>99.17</v>
      </c>
      <c r="E17" s="85">
        <v>90.67</v>
      </c>
      <c r="F17" s="85">
        <v>82.17</v>
      </c>
      <c r="J17" s="42"/>
    </row>
    <row r="18" spans="1:12">
      <c r="A18" s="6">
        <v>2031</v>
      </c>
      <c r="C18" s="77">
        <v>95.67</v>
      </c>
      <c r="D18" s="85">
        <v>104.17</v>
      </c>
      <c r="E18" s="85">
        <v>95.67</v>
      </c>
      <c r="F18" s="85">
        <v>87.17</v>
      </c>
      <c r="J18" s="42"/>
    </row>
    <row r="19" spans="1:12">
      <c r="A19" s="6">
        <v>2032</v>
      </c>
      <c r="C19" s="100"/>
      <c r="D19" s="85">
        <v>107.72</v>
      </c>
      <c r="E19" s="85">
        <v>99.22</v>
      </c>
      <c r="F19" s="85">
        <v>90.79</v>
      </c>
    </row>
    <row r="20" spans="1:12">
      <c r="L20" s="12"/>
    </row>
    <row r="21" spans="1:12">
      <c r="A21" s="89"/>
    </row>
    <row r="22" spans="1:12">
      <c r="A22" s="89"/>
    </row>
    <row r="23" spans="1:12">
      <c r="A23" s="89"/>
    </row>
    <row r="24" spans="1:12">
      <c r="A24" s="89"/>
    </row>
    <row r="25" spans="1:12">
      <c r="A25" s="89"/>
    </row>
    <row r="26" spans="1:12" ht="55.5" customHeight="1">
      <c r="A26" s="89"/>
    </row>
    <row r="27" spans="1:12">
      <c r="A27" s="89"/>
    </row>
    <row r="28" spans="1:12">
      <c r="A28" s="89"/>
      <c r="B28" s="6"/>
      <c r="C28" s="65"/>
      <c r="D28" s="65"/>
      <c r="E28" s="65"/>
    </row>
    <row r="29" spans="1:12">
      <c r="A29" s="89"/>
      <c r="B29" s="6"/>
      <c r="C29" s="65"/>
      <c r="D29" s="65"/>
      <c r="E29" s="65"/>
    </row>
    <row r="30" spans="1:12">
      <c r="A30" s="89"/>
      <c r="B30" s="6"/>
      <c r="C30" s="65"/>
      <c r="D30" s="65"/>
      <c r="E30" s="65"/>
    </row>
    <row r="31" spans="1:12">
      <c r="A31" s="89"/>
      <c r="B31" s="6"/>
      <c r="C31" s="65"/>
      <c r="D31" s="65"/>
      <c r="E31" s="65"/>
    </row>
    <row r="32" spans="1:12">
      <c r="A32" s="89"/>
      <c r="B32" s="6"/>
      <c r="C32" s="65"/>
      <c r="D32" s="65"/>
      <c r="E32" s="65"/>
    </row>
    <row r="33" spans="1:5">
      <c r="A33" s="89"/>
      <c r="B33" s="6"/>
      <c r="C33" s="65"/>
      <c r="D33" s="65"/>
      <c r="E33" s="65"/>
    </row>
    <row r="34" spans="1:5">
      <c r="A34" s="89"/>
      <c r="B34" s="6"/>
      <c r="C34" s="65"/>
      <c r="D34" s="65"/>
      <c r="E34" s="65"/>
    </row>
    <row r="35" spans="1:5">
      <c r="A35" s="89"/>
      <c r="B35" s="6"/>
      <c r="C35" s="65"/>
      <c r="D35" s="65"/>
      <c r="E35" s="65"/>
    </row>
    <row r="36" spans="1:5">
      <c r="A36" s="89"/>
      <c r="B36" s="6"/>
      <c r="C36" s="65"/>
      <c r="D36" s="65"/>
      <c r="E36" s="65"/>
    </row>
    <row r="37" spans="1:5">
      <c r="A37" s="89"/>
      <c r="B37" s="6"/>
      <c r="C37" s="65"/>
      <c r="D37" s="65"/>
      <c r="E37" s="65"/>
    </row>
    <row r="38" spans="1:5">
      <c r="A38" s="89"/>
      <c r="B38" s="6"/>
      <c r="C38" s="65"/>
      <c r="D38" s="65"/>
      <c r="E38" s="65"/>
    </row>
    <row r="39" spans="1:5">
      <c r="A39" s="89"/>
      <c r="B39" s="6"/>
      <c r="C39" s="65"/>
      <c r="D39" s="65"/>
      <c r="E39" s="65"/>
    </row>
    <row r="40" spans="1:5">
      <c r="A40" s="89"/>
      <c r="B40" s="6"/>
      <c r="C40" s="65"/>
      <c r="D40" s="65"/>
      <c r="E40" s="65"/>
    </row>
    <row r="41" spans="1:5">
      <c r="A41" s="89"/>
      <c r="B41" s="6"/>
      <c r="C41" s="65"/>
      <c r="D41" s="65"/>
      <c r="E41" s="65"/>
    </row>
    <row r="42" spans="1:5">
      <c r="A42" s="89"/>
      <c r="B42" s="6"/>
      <c r="C42" s="65"/>
      <c r="D42" s="65"/>
      <c r="E42" s="65"/>
    </row>
    <row r="43" spans="1:5">
      <c r="A43" s="89"/>
      <c r="B43" s="6"/>
      <c r="C43" s="65"/>
      <c r="D43" s="65"/>
      <c r="E43" s="65"/>
    </row>
    <row r="44" spans="1:5">
      <c r="A44" s="89"/>
      <c r="B44" s="6"/>
      <c r="C44" s="65"/>
      <c r="D44" s="65"/>
      <c r="E44" s="65"/>
    </row>
    <row r="45" spans="1:5">
      <c r="A45" s="89"/>
      <c r="B45" s="6"/>
      <c r="C45" s="65"/>
      <c r="D45" s="65"/>
      <c r="E45" s="65"/>
    </row>
    <row r="46" spans="1:5">
      <c r="A46" s="89"/>
      <c r="B46" s="6"/>
      <c r="C46" s="65"/>
      <c r="D46" s="65"/>
      <c r="E46" s="65"/>
    </row>
    <row r="47" spans="1:5">
      <c r="A47" s="89"/>
      <c r="B47" s="6"/>
      <c r="C47" s="65"/>
      <c r="D47" s="65"/>
      <c r="E47" s="65"/>
    </row>
    <row r="48" spans="1:5">
      <c r="A48" s="89"/>
      <c r="B48" s="6"/>
      <c r="C48" s="65"/>
      <c r="D48" s="65"/>
      <c r="E48" s="65"/>
    </row>
    <row r="49" spans="1:5">
      <c r="A49" s="89"/>
      <c r="B49" s="6"/>
      <c r="C49" s="65"/>
      <c r="D49" s="65"/>
      <c r="E49" s="65"/>
    </row>
    <row r="50" spans="1:5">
      <c r="A50" s="89"/>
      <c r="B50" s="6"/>
      <c r="C50" s="65"/>
      <c r="D50" s="65"/>
      <c r="E50" s="65"/>
    </row>
    <row r="51" spans="1:5">
      <c r="A51" s="89"/>
      <c r="B51" s="6"/>
      <c r="C51" s="65"/>
      <c r="D51" s="65"/>
      <c r="E51" s="65"/>
    </row>
    <row r="52" spans="1:5">
      <c r="A52" s="89"/>
      <c r="B52" s="6"/>
      <c r="C52" s="65"/>
      <c r="D52" s="65"/>
      <c r="E52" s="65"/>
    </row>
    <row r="53" spans="1:5">
      <c r="A53" s="89"/>
      <c r="B53" s="6"/>
      <c r="C53" s="65"/>
      <c r="D53" s="65"/>
      <c r="E53" s="65"/>
    </row>
    <row r="54" spans="1:5">
      <c r="A54" s="44"/>
      <c r="C54" s="12"/>
      <c r="D54" s="12"/>
    </row>
    <row r="55" spans="1:5">
      <c r="A55" s="44"/>
      <c r="C55" s="12"/>
      <c r="D55" s="12"/>
    </row>
    <row r="56" spans="1:5">
      <c r="A56" s="44"/>
      <c r="C56" s="12"/>
      <c r="D56" s="12"/>
    </row>
    <row r="57" spans="1:5">
      <c r="A57" s="44"/>
      <c r="C57" s="12"/>
      <c r="D57" s="12"/>
    </row>
    <row r="58" spans="1:5">
      <c r="A58" s="44"/>
      <c r="C58" s="12"/>
      <c r="D58" s="12"/>
    </row>
    <row r="59" spans="1:5">
      <c r="A59" s="44"/>
      <c r="C59" s="12"/>
      <c r="D59" s="12"/>
    </row>
    <row r="60" spans="1:5">
      <c r="A60" s="44"/>
      <c r="C60" s="12"/>
      <c r="D60" s="12"/>
    </row>
    <row r="61" spans="1:5">
      <c r="A61" s="44"/>
      <c r="C61" s="12"/>
      <c r="D61" s="12"/>
    </row>
    <row r="62" spans="1:5">
      <c r="A62" s="44"/>
      <c r="C62" s="12"/>
      <c r="D62" s="12"/>
    </row>
    <row r="63" spans="1:5">
      <c r="A63" s="44"/>
      <c r="C63" s="12"/>
      <c r="D63" s="12"/>
    </row>
    <row r="64" spans="1:5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00000000-0004-0000-2E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Plan46">
    <tabColor rgb="FF00B0F0"/>
  </sheetPr>
  <dimension ref="A1:DZ373"/>
  <sheetViews>
    <sheetView showGridLines="0" zoomScaleNormal="100" workbookViewId="0">
      <pane xSplit="1" ySplit="2" topLeftCell="B3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Índice!BD14</f>
        <v>Gráfico 48 - Estoque X Aposentadoria de CBIO 2022</v>
      </c>
      <c r="D5" s="13"/>
    </row>
    <row r="6" spans="1:130">
      <c r="C6" s="68"/>
    </row>
    <row r="7" spans="1:130" ht="28.8">
      <c r="A7" s="74" t="s">
        <v>204</v>
      </c>
      <c r="C7" s="50" t="s">
        <v>205</v>
      </c>
      <c r="D7" s="50" t="s">
        <v>206</v>
      </c>
      <c r="E7" s="50" t="s">
        <v>207</v>
      </c>
      <c r="F7" s="50" t="s">
        <v>208</v>
      </c>
      <c r="G7" s="50" t="s">
        <v>209</v>
      </c>
    </row>
    <row r="8" spans="1:130">
      <c r="B8" s="4"/>
      <c r="C8" s="32" t="s">
        <v>216</v>
      </c>
      <c r="D8" s="32"/>
      <c r="E8" s="32"/>
      <c r="F8" s="30"/>
      <c r="G8" s="30"/>
    </row>
    <row r="9" spans="1:130">
      <c r="A9" s="24">
        <v>44562</v>
      </c>
      <c r="B9" s="6"/>
      <c r="C9" s="55">
        <v>5465440</v>
      </c>
      <c r="D9" s="55">
        <v>6763385</v>
      </c>
      <c r="E9" s="55">
        <v>253264</v>
      </c>
      <c r="F9" s="55">
        <v>95168</v>
      </c>
      <c r="G9" s="55">
        <v>35978608</v>
      </c>
      <c r="H9" s="11"/>
      <c r="I9" s="42"/>
    </row>
    <row r="10" spans="1:130">
      <c r="A10" s="24">
        <v>44593</v>
      </c>
      <c r="B10" s="6"/>
      <c r="C10" s="55">
        <v>5154292</v>
      </c>
      <c r="D10" s="55">
        <v>8964400</v>
      </c>
      <c r="E10" s="55">
        <v>218137</v>
      </c>
      <c r="F10" s="55">
        <v>196825</v>
      </c>
      <c r="G10" s="55">
        <v>35978608</v>
      </c>
      <c r="I10" s="42"/>
    </row>
    <row r="11" spans="1:130">
      <c r="A11" s="24">
        <v>44621</v>
      </c>
      <c r="B11" s="6"/>
      <c r="C11" s="55">
        <v>4682646</v>
      </c>
      <c r="D11" s="55">
        <v>9884345</v>
      </c>
      <c r="E11" s="55">
        <v>145610</v>
      </c>
      <c r="F11" s="55">
        <v>2405915</v>
      </c>
      <c r="G11" s="55">
        <v>35978608</v>
      </c>
      <c r="J11" s="42"/>
    </row>
    <row r="12" spans="1:130">
      <c r="A12" s="24">
        <v>44652</v>
      </c>
      <c r="B12" s="6"/>
      <c r="C12" s="55">
        <v>4076979</v>
      </c>
      <c r="D12" s="55">
        <v>12795396</v>
      </c>
      <c r="E12" s="55">
        <v>114938</v>
      </c>
      <c r="F12" s="55">
        <v>2645401</v>
      </c>
      <c r="G12" s="55">
        <v>35978608</v>
      </c>
      <c r="J12" s="42"/>
    </row>
    <row r="13" spans="1:130">
      <c r="A13" s="24">
        <v>44682</v>
      </c>
      <c r="B13" s="6"/>
      <c r="C13" s="55">
        <v>3511752</v>
      </c>
      <c r="D13" s="55">
        <v>15794616</v>
      </c>
      <c r="E13" s="55">
        <v>239925</v>
      </c>
      <c r="F13" s="55">
        <v>3024211</v>
      </c>
      <c r="G13" s="55">
        <v>35978608</v>
      </c>
    </row>
    <row r="14" spans="1:130">
      <c r="A14" s="24">
        <v>44713</v>
      </c>
      <c r="B14" s="6"/>
      <c r="C14" s="55">
        <v>1869612</v>
      </c>
      <c r="D14" s="55">
        <v>19247037</v>
      </c>
      <c r="E14" s="55">
        <v>474703</v>
      </c>
      <c r="F14" s="55">
        <v>3939295</v>
      </c>
      <c r="G14" s="55">
        <v>35978608</v>
      </c>
    </row>
    <row r="15" spans="1:130">
      <c r="A15" s="24">
        <v>44743</v>
      </c>
      <c r="B15" s="6"/>
      <c r="C15" s="55">
        <v>2732862</v>
      </c>
      <c r="D15" s="55">
        <v>20691349</v>
      </c>
      <c r="E15" s="55">
        <v>52186</v>
      </c>
      <c r="F15" s="55">
        <v>4470092</v>
      </c>
      <c r="G15" s="55">
        <v>35978608</v>
      </c>
    </row>
    <row r="16" spans="1:130">
      <c r="A16" s="24">
        <v>44774</v>
      </c>
      <c r="B16" s="6"/>
      <c r="C16" s="55">
        <v>4392654</v>
      </c>
      <c r="D16" s="55">
        <v>21579338</v>
      </c>
      <c r="E16" s="55">
        <v>91860</v>
      </c>
      <c r="F16" s="55">
        <v>4630642</v>
      </c>
      <c r="G16" s="55">
        <v>35978608</v>
      </c>
    </row>
    <row r="17" spans="1:12">
      <c r="A17" s="24">
        <v>44805</v>
      </c>
      <c r="B17" s="6"/>
      <c r="C17" s="55">
        <v>5565715</v>
      </c>
      <c r="D17" s="55">
        <v>22430587</v>
      </c>
      <c r="E17" s="55">
        <v>230307</v>
      </c>
      <c r="F17" s="55">
        <v>5080723</v>
      </c>
      <c r="G17" s="55">
        <v>35978608</v>
      </c>
      <c r="J17" s="42"/>
    </row>
    <row r="18" spans="1:12">
      <c r="A18" s="24">
        <v>44835</v>
      </c>
      <c r="B18" s="6"/>
      <c r="C18" s="55">
        <v>5743824</v>
      </c>
      <c r="D18" s="55">
        <v>22074808</v>
      </c>
      <c r="E18" s="55">
        <v>419369</v>
      </c>
      <c r="F18" s="55">
        <v>7689364</v>
      </c>
      <c r="G18" s="55">
        <v>35978608</v>
      </c>
      <c r="J18" s="42"/>
    </row>
    <row r="19" spans="1:12">
      <c r="A19" s="24">
        <v>44866</v>
      </c>
      <c r="B19" s="6"/>
      <c r="C19" s="55">
        <v>6886782</v>
      </c>
      <c r="D19" s="55">
        <v>22569511</v>
      </c>
      <c r="E19" s="55">
        <v>546776</v>
      </c>
      <c r="F19" s="55">
        <v>8933908</v>
      </c>
      <c r="G19" s="55">
        <v>35978608</v>
      </c>
    </row>
    <row r="20" spans="1:12">
      <c r="A20" s="24">
        <v>44896</v>
      </c>
      <c r="B20" s="6"/>
      <c r="C20" s="55">
        <v>7975700</v>
      </c>
      <c r="D20" s="55">
        <v>16760752</v>
      </c>
      <c r="E20" s="55">
        <v>584546</v>
      </c>
      <c r="F20" s="55">
        <v>16824904</v>
      </c>
      <c r="G20" s="55">
        <v>35978608</v>
      </c>
      <c r="L20" s="12"/>
    </row>
    <row r="21" spans="1:12">
      <c r="A21" s="24">
        <v>44927</v>
      </c>
      <c r="B21" s="6"/>
      <c r="C21" s="55">
        <v>8440834</v>
      </c>
      <c r="D21" s="55">
        <v>14843819</v>
      </c>
      <c r="E21" s="55">
        <v>672512</v>
      </c>
      <c r="F21" s="55">
        <v>3882555</v>
      </c>
      <c r="G21" s="55">
        <v>37468976</v>
      </c>
    </row>
    <row r="22" spans="1:12">
      <c r="A22" s="24">
        <v>44958</v>
      </c>
      <c r="B22" s="6"/>
      <c r="C22" s="55">
        <v>7979046</v>
      </c>
      <c r="D22" s="55">
        <v>17533280</v>
      </c>
      <c r="E22" s="55">
        <v>848695</v>
      </c>
      <c r="F22" s="55">
        <v>4033688</v>
      </c>
      <c r="G22" s="55">
        <v>37468976</v>
      </c>
    </row>
    <row r="23" spans="1:12">
      <c r="A23" s="89"/>
      <c r="B23" s="6"/>
      <c r="C23" s="55"/>
      <c r="D23" s="55"/>
      <c r="E23" s="55"/>
      <c r="F23" s="55"/>
      <c r="G23" s="55"/>
    </row>
    <row r="24" spans="1:12">
      <c r="A24" s="89"/>
      <c r="B24" s="6"/>
      <c r="C24" s="55"/>
      <c r="D24" s="55"/>
      <c r="E24" s="55"/>
      <c r="F24" s="55"/>
      <c r="G24" s="55"/>
    </row>
    <row r="25" spans="1:12">
      <c r="A25" s="89"/>
      <c r="B25" s="6"/>
      <c r="C25" s="55"/>
      <c r="D25" s="55"/>
      <c r="E25" s="55"/>
      <c r="F25" s="55"/>
      <c r="G25" s="55"/>
    </row>
    <row r="26" spans="1:12">
      <c r="A26" s="89"/>
      <c r="B26" s="6"/>
      <c r="C26" s="55"/>
      <c r="D26" s="55"/>
      <c r="E26" s="55"/>
      <c r="F26" s="55"/>
      <c r="G26" s="55"/>
    </row>
    <row r="27" spans="1:12">
      <c r="A27" s="89"/>
      <c r="B27" s="6"/>
      <c r="C27" s="55"/>
      <c r="D27" s="55"/>
      <c r="E27" s="55"/>
      <c r="F27" s="55"/>
      <c r="G27" s="55"/>
    </row>
    <row r="28" spans="1:12">
      <c r="A28" s="89"/>
      <c r="B28" s="6"/>
      <c r="C28" s="55"/>
      <c r="D28" s="55"/>
      <c r="E28" s="55"/>
      <c r="F28" s="55"/>
      <c r="G28" s="55"/>
    </row>
    <row r="29" spans="1:12">
      <c r="A29" s="89"/>
      <c r="B29" s="6"/>
      <c r="C29" s="55"/>
      <c r="D29" s="55"/>
      <c r="E29" s="55"/>
      <c r="F29" s="55"/>
      <c r="G29" s="55"/>
    </row>
    <row r="30" spans="1:12">
      <c r="A30" s="89"/>
      <c r="B30" s="6"/>
      <c r="C30" s="55"/>
      <c r="D30" s="55"/>
      <c r="E30" s="55"/>
      <c r="F30" s="55"/>
      <c r="G30" s="55"/>
    </row>
    <row r="31" spans="1:12">
      <c r="A31" s="89"/>
      <c r="B31" s="6"/>
      <c r="C31" s="55"/>
      <c r="D31" s="55"/>
      <c r="E31" s="55"/>
      <c r="F31" s="55"/>
      <c r="G31" s="55"/>
    </row>
    <row r="32" spans="1:12">
      <c r="A32" s="89"/>
      <c r="B32" s="6"/>
      <c r="C32" s="55"/>
      <c r="D32" s="55"/>
      <c r="E32" s="55"/>
      <c r="F32" s="55"/>
      <c r="G32" s="55"/>
    </row>
    <row r="33" spans="1:7">
      <c r="A33" s="89"/>
      <c r="B33" s="6"/>
      <c r="C33" s="55"/>
      <c r="D33" s="55"/>
      <c r="E33" s="55"/>
      <c r="F33" s="55"/>
      <c r="G33" s="55"/>
    </row>
    <row r="34" spans="1:7">
      <c r="A34" s="89"/>
      <c r="B34" s="6"/>
      <c r="C34" s="55"/>
      <c r="D34" s="55"/>
      <c r="E34" s="55"/>
      <c r="F34" s="55"/>
      <c r="G34" s="55"/>
    </row>
    <row r="35" spans="1:7">
      <c r="A35" s="89"/>
      <c r="B35" s="6"/>
      <c r="C35" s="55"/>
      <c r="D35" s="55"/>
      <c r="E35" s="55"/>
      <c r="F35" s="55"/>
      <c r="G35" s="55"/>
    </row>
    <row r="36" spans="1:7">
      <c r="A36" s="89"/>
      <c r="B36" s="6"/>
      <c r="C36" s="55"/>
      <c r="D36" s="55"/>
      <c r="E36" s="55"/>
      <c r="F36" s="55"/>
      <c r="G36" s="55"/>
    </row>
    <row r="37" spans="1:7">
      <c r="A37" s="89"/>
      <c r="B37" s="6"/>
      <c r="C37" s="55"/>
      <c r="D37" s="55"/>
      <c r="E37" s="55"/>
      <c r="F37" s="55"/>
      <c r="G37" s="55"/>
    </row>
    <row r="38" spans="1:7">
      <c r="A38" s="89"/>
      <c r="B38" s="6"/>
      <c r="C38" s="55"/>
      <c r="D38" s="55"/>
      <c r="E38" s="55"/>
      <c r="F38" s="55"/>
      <c r="G38" s="55"/>
    </row>
    <row r="39" spans="1:7">
      <c r="A39" s="89"/>
      <c r="B39" s="6"/>
      <c r="C39" s="55"/>
      <c r="D39" s="55"/>
      <c r="E39" s="55"/>
      <c r="F39" s="55"/>
      <c r="G39" s="55"/>
    </row>
    <row r="40" spans="1:7">
      <c r="A40" s="89"/>
      <c r="B40" s="6"/>
      <c r="C40" s="55"/>
      <c r="D40" s="55"/>
      <c r="E40" s="55"/>
      <c r="F40" s="55"/>
      <c r="G40" s="55"/>
    </row>
    <row r="41" spans="1:7">
      <c r="A41" s="89"/>
      <c r="B41" s="6"/>
      <c r="C41" s="55"/>
      <c r="D41" s="55"/>
      <c r="E41" s="55"/>
      <c r="F41" s="55"/>
      <c r="G41" s="55"/>
    </row>
    <row r="42" spans="1:7">
      <c r="A42" s="89"/>
      <c r="B42" s="6"/>
      <c r="C42" s="55"/>
      <c r="D42" s="55"/>
      <c r="E42" s="55"/>
      <c r="F42" s="55"/>
      <c r="G42" s="55"/>
    </row>
    <row r="43" spans="1:7">
      <c r="A43" s="89"/>
      <c r="B43" s="6"/>
      <c r="C43" s="55"/>
      <c r="D43" s="55"/>
      <c r="E43" s="55"/>
      <c r="F43" s="55"/>
      <c r="G43" s="55"/>
    </row>
    <row r="44" spans="1:7">
      <c r="A44" s="89"/>
      <c r="B44" s="6"/>
      <c r="C44" s="55"/>
      <c r="D44" s="55"/>
      <c r="E44" s="55"/>
      <c r="F44" s="55"/>
      <c r="G44" s="55"/>
    </row>
    <row r="45" spans="1:7">
      <c r="A45" s="89"/>
      <c r="B45" s="6"/>
      <c r="C45" s="55"/>
      <c r="D45" s="55"/>
      <c r="E45" s="55"/>
      <c r="F45" s="55"/>
      <c r="G45" s="55"/>
    </row>
    <row r="46" spans="1:7">
      <c r="A46" s="89"/>
      <c r="B46" s="6"/>
      <c r="C46" s="55"/>
      <c r="D46" s="55"/>
      <c r="E46" s="55"/>
      <c r="F46" s="55"/>
      <c r="G46" s="55"/>
    </row>
    <row r="47" spans="1:7">
      <c r="A47" s="89"/>
      <c r="B47" s="6"/>
      <c r="C47" s="55"/>
      <c r="D47" s="55"/>
      <c r="E47" s="55"/>
      <c r="F47" s="55"/>
      <c r="G47" s="55"/>
    </row>
    <row r="48" spans="1:7">
      <c r="A48" s="89"/>
      <c r="B48" s="6"/>
      <c r="C48" s="55"/>
      <c r="D48" s="55"/>
      <c r="E48" s="55"/>
      <c r="F48" s="55"/>
      <c r="G48" s="55"/>
    </row>
    <row r="49" spans="1:7">
      <c r="A49" s="89"/>
      <c r="B49" s="6"/>
      <c r="C49" s="55"/>
      <c r="D49" s="55"/>
      <c r="E49" s="55"/>
      <c r="F49" s="55"/>
      <c r="G49" s="55"/>
    </row>
    <row r="50" spans="1:7">
      <c r="A50" s="89"/>
      <c r="B50" s="6"/>
      <c r="C50" s="55"/>
      <c r="D50" s="55"/>
      <c r="E50" s="55"/>
      <c r="F50" s="55"/>
      <c r="G50" s="55"/>
    </row>
    <row r="51" spans="1:7">
      <c r="A51" s="89"/>
      <c r="B51" s="6"/>
      <c r="C51" s="55"/>
      <c r="D51" s="55"/>
      <c r="E51" s="55"/>
      <c r="F51" s="55"/>
      <c r="G51" s="55"/>
    </row>
    <row r="52" spans="1:7">
      <c r="A52" s="89"/>
      <c r="B52" s="6"/>
      <c r="C52" s="55"/>
      <c r="D52" s="55"/>
      <c r="E52" s="55"/>
      <c r="F52" s="55"/>
      <c r="G52" s="55"/>
    </row>
    <row r="53" spans="1:7">
      <c r="A53" s="89"/>
      <c r="B53" s="6"/>
      <c r="C53" s="55"/>
      <c r="D53" s="55"/>
      <c r="E53" s="55"/>
      <c r="F53" s="55"/>
      <c r="G53" s="55"/>
    </row>
    <row r="54" spans="1:7">
      <c r="A54" s="89"/>
      <c r="C54" s="55"/>
      <c r="D54" s="55"/>
      <c r="E54" s="55"/>
      <c r="F54" s="55"/>
      <c r="G54" s="55"/>
    </row>
    <row r="55" spans="1:7">
      <c r="A55" s="89"/>
      <c r="C55" s="55"/>
      <c r="D55" s="55"/>
      <c r="E55" s="55"/>
      <c r="F55" s="55"/>
      <c r="G55" s="55"/>
    </row>
    <row r="56" spans="1:7">
      <c r="A56" s="89"/>
      <c r="C56" s="55"/>
      <c r="D56" s="55"/>
      <c r="E56" s="55"/>
      <c r="F56" s="55"/>
      <c r="G56" s="55"/>
    </row>
    <row r="57" spans="1:7">
      <c r="A57" s="89"/>
      <c r="C57" s="55"/>
      <c r="D57" s="55"/>
      <c r="E57" s="55"/>
      <c r="F57" s="55"/>
      <c r="G57" s="55"/>
    </row>
    <row r="58" spans="1:7">
      <c r="A58" s="89"/>
      <c r="C58" s="55"/>
      <c r="D58" s="55"/>
      <c r="E58" s="55"/>
      <c r="F58" s="55"/>
      <c r="G58" s="55"/>
    </row>
    <row r="59" spans="1:7">
      <c r="A59" s="89"/>
      <c r="C59" s="55"/>
      <c r="D59" s="55"/>
      <c r="E59" s="55"/>
      <c r="F59" s="55"/>
      <c r="G59" s="55"/>
    </row>
    <row r="60" spans="1:7">
      <c r="A60" s="89"/>
      <c r="C60" s="55"/>
      <c r="D60" s="55"/>
      <c r="E60" s="55"/>
      <c r="F60" s="55"/>
      <c r="G60" s="55"/>
    </row>
    <row r="61" spans="1:7">
      <c r="A61" s="89"/>
      <c r="C61" s="55"/>
      <c r="D61" s="55"/>
      <c r="E61" s="55"/>
      <c r="F61" s="55"/>
      <c r="G61" s="55"/>
    </row>
    <row r="62" spans="1:7">
      <c r="A62" s="89"/>
      <c r="C62" s="55"/>
      <c r="D62" s="55"/>
      <c r="E62" s="55"/>
      <c r="F62" s="55"/>
      <c r="G62" s="55"/>
    </row>
    <row r="63" spans="1:7">
      <c r="A63" s="89"/>
      <c r="C63" s="55"/>
      <c r="D63" s="55"/>
      <c r="E63" s="55"/>
      <c r="F63" s="55"/>
      <c r="G63" s="55"/>
    </row>
    <row r="64" spans="1:7">
      <c r="A64" s="89"/>
      <c r="C64" s="55"/>
      <c r="D64" s="55"/>
      <c r="E64" s="55"/>
      <c r="F64" s="55"/>
      <c r="G64" s="55"/>
    </row>
    <row r="65" spans="1:7">
      <c r="A65" s="89"/>
      <c r="C65" s="55"/>
      <c r="D65" s="55"/>
      <c r="E65" s="55"/>
      <c r="F65" s="55"/>
      <c r="G65" s="55"/>
    </row>
    <row r="66" spans="1:7">
      <c r="A66" s="89"/>
      <c r="C66" s="55"/>
      <c r="D66" s="55"/>
      <c r="E66" s="55"/>
      <c r="F66" s="55"/>
      <c r="G66" s="55"/>
    </row>
    <row r="67" spans="1:7">
      <c r="A67" s="89"/>
      <c r="C67" s="55"/>
      <c r="D67" s="55"/>
      <c r="E67" s="55"/>
      <c r="F67" s="55"/>
      <c r="G67" s="55"/>
    </row>
    <row r="68" spans="1:7">
      <c r="A68" s="89"/>
      <c r="C68" s="55"/>
      <c r="D68" s="55"/>
      <c r="E68" s="55"/>
      <c r="F68" s="55"/>
      <c r="G68" s="55"/>
    </row>
    <row r="69" spans="1:7">
      <c r="A69" s="89"/>
      <c r="C69" s="55"/>
      <c r="D69" s="55"/>
      <c r="E69" s="55"/>
      <c r="F69" s="55"/>
      <c r="G69" s="55"/>
    </row>
    <row r="70" spans="1:7">
      <c r="A70" s="89"/>
      <c r="C70" s="55"/>
      <c r="D70" s="55"/>
      <c r="E70" s="55"/>
      <c r="F70" s="55"/>
      <c r="G70" s="55"/>
    </row>
    <row r="71" spans="1:7">
      <c r="A71" s="89"/>
      <c r="C71" s="55"/>
      <c r="D71" s="55"/>
      <c r="E71" s="55"/>
      <c r="F71" s="55"/>
      <c r="G71" s="55"/>
    </row>
    <row r="72" spans="1:7">
      <c r="A72" s="89"/>
      <c r="C72" s="55"/>
      <c r="D72" s="55"/>
      <c r="E72" s="55"/>
      <c r="F72" s="55"/>
      <c r="G72" s="55"/>
    </row>
    <row r="73" spans="1:7">
      <c r="A73" s="89"/>
      <c r="C73" s="55"/>
      <c r="D73" s="55"/>
      <c r="E73" s="55"/>
      <c r="F73" s="55"/>
      <c r="G73" s="55"/>
    </row>
    <row r="74" spans="1:7">
      <c r="A74" s="89"/>
      <c r="C74" s="55"/>
      <c r="D74" s="55"/>
      <c r="E74" s="55"/>
      <c r="F74" s="55"/>
      <c r="G74" s="55"/>
    </row>
    <row r="75" spans="1:7">
      <c r="A75" s="89"/>
      <c r="C75" s="55"/>
      <c r="D75" s="55"/>
      <c r="E75" s="55"/>
      <c r="F75" s="55"/>
      <c r="G75" s="55"/>
    </row>
    <row r="76" spans="1:7">
      <c r="A76" s="89"/>
      <c r="C76" s="55"/>
      <c r="D76" s="55"/>
      <c r="E76" s="55"/>
      <c r="F76" s="55"/>
      <c r="G76" s="55"/>
    </row>
    <row r="77" spans="1:7">
      <c r="A77" s="89"/>
      <c r="C77" s="55"/>
      <c r="D77" s="55"/>
      <c r="E77" s="55"/>
      <c r="F77" s="55"/>
      <c r="G77" s="55"/>
    </row>
    <row r="78" spans="1:7">
      <c r="A78" s="89"/>
      <c r="C78" s="55"/>
      <c r="D78" s="55"/>
      <c r="E78" s="55"/>
      <c r="F78" s="55"/>
      <c r="G78" s="55"/>
    </row>
    <row r="79" spans="1:7">
      <c r="A79" s="89"/>
      <c r="C79" s="55"/>
      <c r="D79" s="55"/>
      <c r="E79" s="55"/>
      <c r="F79" s="55"/>
      <c r="G79" s="55"/>
    </row>
    <row r="80" spans="1:7">
      <c r="A80" s="89"/>
      <c r="C80" s="55"/>
      <c r="D80" s="55"/>
      <c r="E80" s="55"/>
      <c r="F80" s="55"/>
      <c r="G80" s="55"/>
    </row>
    <row r="81" spans="1:7">
      <c r="A81" s="89"/>
      <c r="C81" s="55"/>
      <c r="D81" s="55"/>
      <c r="E81" s="55"/>
      <c r="F81" s="55"/>
      <c r="G81" s="55"/>
    </row>
    <row r="82" spans="1:7">
      <c r="A82" s="89"/>
      <c r="C82" s="55"/>
      <c r="D82" s="55"/>
      <c r="E82" s="55"/>
      <c r="F82" s="55"/>
      <c r="G82" s="55"/>
    </row>
    <row r="83" spans="1:7">
      <c r="A83" s="89"/>
      <c r="C83" s="55"/>
      <c r="D83" s="55"/>
      <c r="E83" s="55"/>
      <c r="F83" s="55"/>
      <c r="G83" s="55"/>
    </row>
    <row r="84" spans="1:7">
      <c r="A84" s="89"/>
      <c r="C84" s="55"/>
      <c r="D84" s="55"/>
      <c r="E84" s="55"/>
      <c r="F84" s="55"/>
      <c r="G84" s="55"/>
    </row>
    <row r="85" spans="1:7">
      <c r="A85" s="89"/>
      <c r="C85" s="55"/>
      <c r="D85" s="55"/>
      <c r="E85" s="55"/>
      <c r="F85" s="55"/>
      <c r="G85" s="55"/>
    </row>
    <row r="86" spans="1:7">
      <c r="A86" s="89"/>
      <c r="C86" s="55"/>
      <c r="D86" s="55"/>
      <c r="E86" s="55"/>
      <c r="F86" s="55"/>
      <c r="G86" s="55"/>
    </row>
    <row r="87" spans="1:7">
      <c r="A87" s="89"/>
      <c r="C87" s="55"/>
      <c r="D87" s="55"/>
      <c r="E87" s="55"/>
      <c r="F87" s="55"/>
      <c r="G87" s="55"/>
    </row>
    <row r="88" spans="1:7">
      <c r="A88" s="89"/>
      <c r="C88" s="55"/>
      <c r="D88" s="55"/>
      <c r="E88" s="55"/>
      <c r="F88" s="55"/>
      <c r="G88" s="55"/>
    </row>
    <row r="89" spans="1:7">
      <c r="A89" s="89"/>
      <c r="C89" s="55"/>
      <c r="D89" s="55"/>
      <c r="E89" s="55"/>
      <c r="F89" s="55"/>
      <c r="G89" s="55"/>
    </row>
    <row r="90" spans="1:7">
      <c r="A90" s="89"/>
      <c r="C90" s="55"/>
      <c r="D90" s="55"/>
      <c r="E90" s="55"/>
      <c r="F90" s="55"/>
      <c r="G90" s="55"/>
    </row>
    <row r="91" spans="1:7">
      <c r="A91" s="89"/>
      <c r="C91" s="55"/>
      <c r="D91" s="55"/>
      <c r="E91" s="55"/>
      <c r="F91" s="55"/>
      <c r="G91" s="55"/>
    </row>
    <row r="92" spans="1:7">
      <c r="A92" s="89"/>
      <c r="C92" s="55"/>
      <c r="D92" s="55"/>
      <c r="E92" s="55"/>
      <c r="F92" s="55"/>
      <c r="G92" s="55"/>
    </row>
    <row r="93" spans="1:7">
      <c r="A93" s="89"/>
      <c r="C93" s="55"/>
      <c r="D93" s="55"/>
      <c r="E93" s="55"/>
      <c r="F93" s="55"/>
      <c r="G93" s="55"/>
    </row>
    <row r="94" spans="1:7">
      <c r="A94" s="89"/>
      <c r="C94" s="55"/>
      <c r="D94" s="55"/>
      <c r="E94" s="55"/>
      <c r="F94" s="55"/>
      <c r="G94" s="55"/>
    </row>
    <row r="95" spans="1:7">
      <c r="A95" s="89"/>
      <c r="C95" s="55"/>
      <c r="D95" s="55"/>
      <c r="E95" s="55"/>
      <c r="F95" s="55"/>
      <c r="G95" s="55"/>
    </row>
    <row r="96" spans="1:7">
      <c r="A96" s="89"/>
      <c r="C96" s="55"/>
      <c r="D96" s="55"/>
      <c r="E96" s="55"/>
      <c r="F96" s="55"/>
      <c r="G96" s="55"/>
    </row>
    <row r="97" spans="1:7">
      <c r="A97" s="89"/>
      <c r="C97" s="55"/>
      <c r="D97" s="55"/>
      <c r="E97" s="55"/>
      <c r="F97" s="55"/>
      <c r="G97" s="55"/>
    </row>
    <row r="98" spans="1:7">
      <c r="A98" s="89"/>
      <c r="C98" s="55"/>
      <c r="D98" s="55"/>
      <c r="E98" s="55"/>
      <c r="F98" s="55"/>
      <c r="G98" s="55"/>
    </row>
    <row r="99" spans="1:7">
      <c r="A99" s="89"/>
      <c r="C99" s="55"/>
      <c r="D99" s="55"/>
      <c r="E99" s="55"/>
      <c r="F99" s="55"/>
      <c r="G99" s="55"/>
    </row>
    <row r="100" spans="1:7">
      <c r="A100" s="89"/>
      <c r="C100" s="55"/>
      <c r="D100" s="55"/>
      <c r="E100" s="55"/>
      <c r="F100" s="55"/>
      <c r="G100" s="55"/>
    </row>
    <row r="101" spans="1:7">
      <c r="A101" s="89"/>
      <c r="C101" s="55"/>
      <c r="D101" s="55"/>
      <c r="E101" s="55"/>
      <c r="F101" s="55"/>
      <c r="G101" s="55"/>
    </row>
    <row r="102" spans="1:7">
      <c r="A102" s="89"/>
      <c r="C102" s="55"/>
      <c r="D102" s="55"/>
      <c r="E102" s="55"/>
      <c r="F102" s="55"/>
      <c r="G102" s="55"/>
    </row>
    <row r="103" spans="1:7">
      <c r="A103" s="89"/>
      <c r="C103" s="55"/>
      <c r="D103" s="55"/>
      <c r="E103" s="55"/>
      <c r="F103" s="55"/>
      <c r="G103" s="55"/>
    </row>
    <row r="104" spans="1:7">
      <c r="A104" s="89"/>
      <c r="C104" s="55"/>
      <c r="D104" s="55"/>
      <c r="E104" s="55"/>
      <c r="F104" s="55"/>
      <c r="G104" s="55"/>
    </row>
    <row r="105" spans="1:7">
      <c r="A105" s="89"/>
      <c r="C105" s="55"/>
      <c r="D105" s="55"/>
      <c r="E105" s="55"/>
      <c r="F105" s="55"/>
      <c r="G105" s="55"/>
    </row>
    <row r="106" spans="1:7">
      <c r="A106" s="89"/>
      <c r="C106" s="55"/>
      <c r="D106" s="55"/>
      <c r="E106" s="55"/>
      <c r="F106" s="55"/>
      <c r="G106" s="55"/>
    </row>
    <row r="107" spans="1:7">
      <c r="A107" s="89"/>
      <c r="C107" s="55"/>
      <c r="D107" s="55"/>
      <c r="E107" s="55"/>
      <c r="F107" s="55"/>
      <c r="G107" s="55"/>
    </row>
    <row r="108" spans="1:7">
      <c r="A108" s="89"/>
      <c r="C108" s="55"/>
      <c r="D108" s="55"/>
      <c r="E108" s="55"/>
      <c r="F108" s="55"/>
      <c r="G108" s="55"/>
    </row>
    <row r="109" spans="1:7">
      <c r="A109" s="89"/>
      <c r="C109" s="55"/>
      <c r="D109" s="55"/>
      <c r="E109" s="55"/>
      <c r="F109" s="55"/>
      <c r="G109" s="55"/>
    </row>
    <row r="110" spans="1:7">
      <c r="A110" s="89"/>
      <c r="C110" s="55"/>
      <c r="D110" s="55"/>
      <c r="E110" s="55"/>
      <c r="F110" s="55"/>
      <c r="G110" s="55"/>
    </row>
    <row r="111" spans="1:7">
      <c r="A111" s="89"/>
      <c r="C111" s="55"/>
      <c r="D111" s="55"/>
      <c r="E111" s="55"/>
      <c r="F111" s="55"/>
      <c r="G111" s="55"/>
    </row>
    <row r="112" spans="1:7">
      <c r="A112" s="89"/>
      <c r="C112" s="55"/>
      <c r="D112" s="55"/>
      <c r="E112" s="55"/>
      <c r="F112" s="55"/>
      <c r="G112" s="55"/>
    </row>
    <row r="113" spans="1:7">
      <c r="A113" s="89"/>
      <c r="C113" s="55"/>
      <c r="D113" s="55"/>
      <c r="E113" s="55"/>
      <c r="F113" s="55"/>
      <c r="G113" s="55"/>
    </row>
    <row r="114" spans="1:7">
      <c r="A114" s="89"/>
      <c r="C114" s="55"/>
      <c r="D114" s="55"/>
      <c r="E114" s="55"/>
      <c r="F114" s="55"/>
      <c r="G114" s="55"/>
    </row>
    <row r="115" spans="1:7">
      <c r="A115" s="89"/>
      <c r="C115" s="55"/>
      <c r="D115" s="55"/>
      <c r="E115" s="55"/>
      <c r="F115" s="55"/>
      <c r="G115" s="55"/>
    </row>
    <row r="116" spans="1:7">
      <c r="A116" s="89"/>
      <c r="C116" s="55"/>
      <c r="D116" s="55"/>
      <c r="E116" s="55"/>
      <c r="F116" s="55"/>
      <c r="G116" s="55"/>
    </row>
    <row r="117" spans="1:7">
      <c r="A117" s="89"/>
      <c r="C117" s="55"/>
      <c r="D117" s="55"/>
      <c r="E117" s="55"/>
      <c r="F117" s="55"/>
      <c r="G117" s="55"/>
    </row>
    <row r="118" spans="1:7">
      <c r="A118" s="89"/>
      <c r="C118" s="55"/>
      <c r="D118" s="55"/>
      <c r="E118" s="55"/>
      <c r="F118" s="55"/>
      <c r="G118" s="55"/>
    </row>
    <row r="119" spans="1:7">
      <c r="A119" s="89"/>
      <c r="C119" s="55"/>
      <c r="D119" s="55"/>
      <c r="E119" s="55"/>
      <c r="F119" s="55"/>
      <c r="G119" s="55"/>
    </row>
    <row r="120" spans="1:7">
      <c r="A120" s="89"/>
      <c r="C120" s="55"/>
      <c r="D120" s="55"/>
      <c r="E120" s="55"/>
      <c r="F120" s="55"/>
      <c r="G120" s="55"/>
    </row>
    <row r="121" spans="1:7">
      <c r="A121" s="89"/>
      <c r="C121" s="55"/>
      <c r="D121" s="55"/>
      <c r="E121" s="55"/>
      <c r="F121" s="55"/>
      <c r="G121" s="55"/>
    </row>
    <row r="122" spans="1:7">
      <c r="A122" s="89"/>
      <c r="C122" s="55"/>
      <c r="D122" s="55"/>
      <c r="E122" s="55"/>
      <c r="F122" s="55"/>
      <c r="G122" s="55"/>
    </row>
    <row r="123" spans="1:7">
      <c r="A123" s="89"/>
      <c r="C123" s="55"/>
      <c r="D123" s="55"/>
      <c r="E123" s="55"/>
      <c r="F123" s="55"/>
      <c r="G123" s="55"/>
    </row>
    <row r="124" spans="1:7">
      <c r="A124" s="89"/>
      <c r="C124" s="55"/>
      <c r="D124" s="55"/>
      <c r="E124" s="55"/>
      <c r="F124" s="55"/>
      <c r="G124" s="55"/>
    </row>
    <row r="125" spans="1:7">
      <c r="A125" s="89"/>
      <c r="C125" s="55"/>
      <c r="D125" s="55"/>
      <c r="E125" s="55"/>
      <c r="F125" s="55"/>
      <c r="G125" s="55"/>
    </row>
    <row r="126" spans="1:7">
      <c r="A126" s="89"/>
      <c r="C126" s="55"/>
      <c r="D126" s="55"/>
      <c r="E126" s="55"/>
      <c r="F126" s="55"/>
      <c r="G126" s="55"/>
    </row>
    <row r="127" spans="1:7">
      <c r="A127" s="89"/>
      <c r="C127" s="55"/>
      <c r="D127" s="55"/>
      <c r="E127" s="55"/>
      <c r="F127" s="55"/>
      <c r="G127" s="55"/>
    </row>
    <row r="128" spans="1:7">
      <c r="A128" s="89"/>
      <c r="C128" s="55"/>
      <c r="D128" s="55"/>
      <c r="E128" s="55"/>
      <c r="F128" s="55"/>
      <c r="G128" s="55"/>
    </row>
    <row r="129" spans="1:7">
      <c r="A129" s="89"/>
      <c r="C129" s="55"/>
      <c r="D129" s="55"/>
      <c r="E129" s="55"/>
      <c r="F129" s="55"/>
      <c r="G129" s="55"/>
    </row>
    <row r="130" spans="1:7">
      <c r="A130" s="89"/>
      <c r="C130" s="55"/>
      <c r="D130" s="55"/>
      <c r="E130" s="55"/>
      <c r="F130" s="55"/>
      <c r="G130" s="55"/>
    </row>
    <row r="131" spans="1:7">
      <c r="A131" s="89"/>
      <c r="C131" s="55"/>
      <c r="D131" s="55"/>
      <c r="E131" s="55"/>
      <c r="F131" s="55"/>
      <c r="G131" s="55"/>
    </row>
    <row r="132" spans="1:7">
      <c r="A132" s="89"/>
      <c r="C132" s="55"/>
      <c r="D132" s="55"/>
      <c r="E132" s="55"/>
      <c r="F132" s="55"/>
      <c r="G132" s="55"/>
    </row>
    <row r="133" spans="1:7">
      <c r="A133" s="89"/>
      <c r="C133" s="55"/>
      <c r="D133" s="55"/>
      <c r="E133" s="55"/>
      <c r="F133" s="55"/>
      <c r="G133" s="55"/>
    </row>
    <row r="134" spans="1:7">
      <c r="A134" s="89"/>
      <c r="C134" s="55"/>
      <c r="D134" s="55"/>
      <c r="E134" s="55"/>
      <c r="F134" s="55"/>
      <c r="G134" s="55"/>
    </row>
    <row r="135" spans="1:7">
      <c r="A135" s="89"/>
      <c r="C135" s="55"/>
      <c r="D135" s="55"/>
      <c r="E135" s="55"/>
      <c r="F135" s="55"/>
      <c r="G135" s="55"/>
    </row>
    <row r="136" spans="1:7">
      <c r="A136" s="89"/>
      <c r="C136" s="55"/>
      <c r="D136" s="55"/>
      <c r="E136" s="55"/>
      <c r="F136" s="55"/>
      <c r="G136" s="55"/>
    </row>
    <row r="137" spans="1:7">
      <c r="A137" s="89"/>
      <c r="C137" s="55"/>
      <c r="D137" s="55"/>
      <c r="E137" s="55"/>
      <c r="F137" s="55"/>
      <c r="G137" s="55"/>
    </row>
    <row r="138" spans="1:7">
      <c r="A138" s="89"/>
      <c r="C138" s="55"/>
      <c r="D138" s="55"/>
      <c r="E138" s="55"/>
      <c r="F138" s="55"/>
      <c r="G138" s="55"/>
    </row>
    <row r="139" spans="1:7">
      <c r="A139" s="89"/>
      <c r="C139" s="55"/>
      <c r="D139" s="55"/>
      <c r="E139" s="55"/>
      <c r="F139" s="55"/>
      <c r="G139" s="55"/>
    </row>
    <row r="140" spans="1:7">
      <c r="A140" s="89"/>
      <c r="C140" s="55"/>
      <c r="D140" s="55"/>
      <c r="E140" s="55"/>
      <c r="F140" s="55"/>
      <c r="G140" s="55"/>
    </row>
    <row r="141" spans="1:7">
      <c r="A141" s="89"/>
      <c r="C141" s="55"/>
      <c r="D141" s="55"/>
      <c r="E141" s="55"/>
      <c r="F141" s="55"/>
      <c r="G141" s="55"/>
    </row>
    <row r="142" spans="1:7">
      <c r="A142" s="89"/>
      <c r="C142" s="55"/>
      <c r="D142" s="55"/>
      <c r="E142" s="55"/>
      <c r="F142" s="55"/>
      <c r="G142" s="55"/>
    </row>
    <row r="143" spans="1:7">
      <c r="A143" s="89"/>
      <c r="C143" s="55"/>
      <c r="D143" s="55"/>
      <c r="E143" s="55"/>
      <c r="F143" s="55"/>
      <c r="G143" s="55"/>
    </row>
    <row r="144" spans="1:7">
      <c r="A144" s="89"/>
      <c r="C144" s="55"/>
      <c r="D144" s="55"/>
      <c r="E144" s="55"/>
      <c r="F144" s="55"/>
      <c r="G144" s="55"/>
    </row>
    <row r="145" spans="1:7">
      <c r="A145" s="89"/>
      <c r="C145" s="55"/>
      <c r="D145" s="55"/>
      <c r="E145" s="55"/>
      <c r="F145" s="55"/>
      <c r="G145" s="55"/>
    </row>
    <row r="146" spans="1:7">
      <c r="A146" s="89"/>
      <c r="C146" s="55"/>
      <c r="D146" s="55"/>
      <c r="E146" s="55"/>
      <c r="F146" s="55"/>
      <c r="G146" s="55"/>
    </row>
    <row r="147" spans="1:7">
      <c r="A147" s="89"/>
      <c r="C147" s="55"/>
      <c r="D147" s="55"/>
      <c r="E147" s="55"/>
      <c r="F147" s="55"/>
      <c r="G147" s="55"/>
    </row>
    <row r="148" spans="1:7">
      <c r="A148" s="89"/>
      <c r="C148" s="55"/>
      <c r="D148" s="55"/>
      <c r="E148" s="55"/>
      <c r="F148" s="55"/>
      <c r="G148" s="55"/>
    </row>
    <row r="149" spans="1:7">
      <c r="A149" s="89"/>
      <c r="C149" s="55"/>
      <c r="D149" s="55"/>
      <c r="E149" s="55"/>
      <c r="F149" s="55"/>
      <c r="G149" s="55"/>
    </row>
    <row r="150" spans="1:7">
      <c r="A150" s="89"/>
      <c r="C150" s="55"/>
      <c r="D150" s="55"/>
      <c r="E150" s="55"/>
      <c r="F150" s="55"/>
      <c r="G150" s="55"/>
    </row>
    <row r="151" spans="1:7">
      <c r="A151" s="89"/>
      <c r="C151" s="55"/>
      <c r="D151" s="55"/>
      <c r="E151" s="55"/>
      <c r="F151" s="55"/>
      <c r="G151" s="55"/>
    </row>
    <row r="152" spans="1:7">
      <c r="A152" s="89"/>
      <c r="C152" s="55"/>
      <c r="D152" s="55"/>
      <c r="E152" s="55"/>
      <c r="F152" s="55"/>
      <c r="G152" s="55"/>
    </row>
    <row r="153" spans="1:7">
      <c r="A153" s="89"/>
      <c r="C153" s="55"/>
      <c r="D153" s="55"/>
      <c r="E153" s="55"/>
      <c r="F153" s="55"/>
      <c r="G153" s="55"/>
    </row>
    <row r="154" spans="1:7">
      <c r="A154" s="89"/>
      <c r="C154" s="55"/>
      <c r="D154" s="55"/>
      <c r="E154" s="55"/>
      <c r="F154" s="55"/>
      <c r="G154" s="55"/>
    </row>
    <row r="155" spans="1:7">
      <c r="A155" s="89"/>
      <c r="C155" s="55"/>
      <c r="D155" s="55"/>
      <c r="E155" s="55"/>
      <c r="F155" s="55"/>
      <c r="G155" s="55"/>
    </row>
    <row r="156" spans="1:7">
      <c r="A156" s="89"/>
      <c r="C156" s="55"/>
      <c r="D156" s="55"/>
      <c r="E156" s="55"/>
      <c r="F156" s="55"/>
      <c r="G156" s="55"/>
    </row>
    <row r="157" spans="1:7">
      <c r="A157" s="89"/>
      <c r="C157" s="55"/>
      <c r="D157" s="55"/>
      <c r="E157" s="55"/>
      <c r="F157" s="55"/>
      <c r="G157" s="55"/>
    </row>
    <row r="158" spans="1:7">
      <c r="A158" s="89"/>
      <c r="C158" s="55"/>
      <c r="D158" s="55"/>
      <c r="E158" s="55"/>
      <c r="F158" s="55"/>
      <c r="G158" s="55"/>
    </row>
    <row r="159" spans="1:7">
      <c r="A159" s="89"/>
      <c r="C159" s="55"/>
      <c r="D159" s="55"/>
      <c r="E159" s="55"/>
      <c r="F159" s="55"/>
      <c r="G159" s="55"/>
    </row>
    <row r="160" spans="1:7">
      <c r="A160" s="89"/>
      <c r="C160" s="55"/>
      <c r="D160" s="55"/>
      <c r="E160" s="55"/>
      <c r="F160" s="55"/>
      <c r="G160" s="55"/>
    </row>
    <row r="161" spans="1:7">
      <c r="A161" s="89"/>
      <c r="C161" s="55"/>
      <c r="D161" s="55"/>
      <c r="E161" s="55"/>
      <c r="F161" s="55"/>
      <c r="G161" s="55"/>
    </row>
    <row r="162" spans="1:7">
      <c r="A162" s="89"/>
      <c r="C162" s="55"/>
      <c r="D162" s="55"/>
      <c r="E162" s="55"/>
      <c r="F162" s="55"/>
      <c r="G162" s="55"/>
    </row>
    <row r="163" spans="1:7">
      <c r="A163" s="89"/>
      <c r="C163" s="55"/>
      <c r="D163" s="55"/>
      <c r="E163" s="55"/>
      <c r="F163" s="55"/>
      <c r="G163" s="55"/>
    </row>
    <row r="164" spans="1:7">
      <c r="A164" s="89"/>
      <c r="C164" s="55"/>
      <c r="D164" s="55"/>
      <c r="E164" s="55"/>
      <c r="F164" s="55"/>
      <c r="G164" s="55"/>
    </row>
    <row r="165" spans="1:7">
      <c r="A165" s="89"/>
      <c r="C165" s="55"/>
      <c r="D165" s="55"/>
      <c r="E165" s="55"/>
      <c r="F165" s="55"/>
      <c r="G165" s="55"/>
    </row>
    <row r="166" spans="1:7">
      <c r="A166" s="89"/>
      <c r="C166" s="55"/>
      <c r="D166" s="55"/>
      <c r="E166" s="55"/>
      <c r="F166" s="55"/>
      <c r="G166" s="55"/>
    </row>
    <row r="167" spans="1:7">
      <c r="A167" s="89"/>
      <c r="C167" s="55"/>
      <c r="D167" s="55"/>
      <c r="E167" s="55"/>
      <c r="F167" s="55"/>
      <c r="G167" s="55"/>
    </row>
    <row r="168" spans="1:7">
      <c r="A168" s="89"/>
      <c r="C168" s="55"/>
      <c r="D168" s="55"/>
      <c r="E168" s="55"/>
      <c r="F168" s="55"/>
      <c r="G168" s="55"/>
    </row>
    <row r="169" spans="1:7">
      <c r="A169" s="89"/>
      <c r="C169" s="55"/>
      <c r="D169" s="55"/>
      <c r="E169" s="55"/>
      <c r="F169" s="55"/>
      <c r="G169" s="55"/>
    </row>
    <row r="170" spans="1:7">
      <c r="A170" s="89"/>
      <c r="C170" s="55"/>
      <c r="D170" s="55"/>
      <c r="E170" s="55"/>
      <c r="F170" s="55"/>
      <c r="G170" s="55"/>
    </row>
    <row r="171" spans="1:7">
      <c r="A171" s="89"/>
      <c r="C171" s="55"/>
      <c r="D171" s="55"/>
      <c r="E171" s="55"/>
      <c r="F171" s="55"/>
      <c r="G171" s="55"/>
    </row>
    <row r="172" spans="1:7">
      <c r="A172" s="89"/>
      <c r="C172" s="55"/>
      <c r="D172" s="55"/>
      <c r="E172" s="55"/>
      <c r="F172" s="55"/>
      <c r="G172" s="55"/>
    </row>
    <row r="173" spans="1:7">
      <c r="A173" s="89"/>
      <c r="C173" s="55"/>
      <c r="D173" s="55"/>
      <c r="E173" s="55"/>
      <c r="F173" s="55"/>
      <c r="G173" s="55"/>
    </row>
    <row r="174" spans="1:7">
      <c r="A174" s="89"/>
      <c r="C174" s="55"/>
      <c r="D174" s="55"/>
      <c r="E174" s="55"/>
      <c r="F174" s="55"/>
      <c r="G174" s="55"/>
    </row>
    <row r="175" spans="1:7">
      <c r="A175" s="89"/>
      <c r="C175" s="55"/>
      <c r="D175" s="55"/>
      <c r="E175" s="55"/>
      <c r="F175" s="55"/>
      <c r="G175" s="55"/>
    </row>
    <row r="176" spans="1:7">
      <c r="A176" s="89"/>
      <c r="C176" s="55"/>
      <c r="D176" s="55"/>
      <c r="E176" s="55"/>
      <c r="F176" s="55"/>
      <c r="G176" s="55"/>
    </row>
    <row r="177" spans="1:7">
      <c r="A177" s="89"/>
      <c r="C177" s="55"/>
      <c r="D177" s="55"/>
      <c r="E177" s="55"/>
      <c r="F177" s="55"/>
      <c r="G177" s="55"/>
    </row>
    <row r="178" spans="1:7">
      <c r="A178" s="89"/>
      <c r="C178" s="55"/>
      <c r="D178" s="55"/>
      <c r="E178" s="55"/>
      <c r="F178" s="55"/>
      <c r="G178" s="55"/>
    </row>
    <row r="179" spans="1:7">
      <c r="A179" s="89"/>
      <c r="C179" s="55"/>
      <c r="D179" s="55"/>
      <c r="E179" s="55"/>
      <c r="F179" s="55"/>
      <c r="G179" s="55"/>
    </row>
    <row r="180" spans="1:7">
      <c r="A180" s="89"/>
      <c r="C180" s="55"/>
      <c r="D180" s="55"/>
      <c r="E180" s="55"/>
      <c r="F180" s="55"/>
      <c r="G180" s="55"/>
    </row>
    <row r="181" spans="1:7">
      <c r="A181" s="89"/>
      <c r="C181" s="55"/>
      <c r="D181" s="55"/>
      <c r="E181" s="55"/>
      <c r="F181" s="55"/>
      <c r="G181" s="55"/>
    </row>
    <row r="182" spans="1:7">
      <c r="A182" s="89"/>
      <c r="C182" s="55"/>
      <c r="D182" s="55"/>
      <c r="E182" s="55"/>
      <c r="F182" s="55"/>
      <c r="G182" s="55"/>
    </row>
    <row r="183" spans="1:7">
      <c r="A183" s="89"/>
      <c r="C183" s="55"/>
      <c r="D183" s="55"/>
      <c r="E183" s="55"/>
      <c r="F183" s="55"/>
      <c r="G183" s="55"/>
    </row>
    <row r="184" spans="1:7">
      <c r="A184" s="89"/>
      <c r="C184" s="55"/>
      <c r="D184" s="55"/>
      <c r="E184" s="55"/>
      <c r="F184" s="55"/>
      <c r="G184" s="55"/>
    </row>
    <row r="185" spans="1:7">
      <c r="A185" s="89"/>
      <c r="C185" s="55"/>
      <c r="D185" s="55"/>
      <c r="E185" s="55"/>
      <c r="F185" s="55"/>
      <c r="G185" s="55"/>
    </row>
    <row r="186" spans="1:7">
      <c r="A186" s="89"/>
      <c r="C186" s="55"/>
      <c r="D186" s="55"/>
      <c r="E186" s="55"/>
      <c r="F186" s="55"/>
      <c r="G186" s="55"/>
    </row>
    <row r="187" spans="1:7">
      <c r="A187" s="89"/>
      <c r="C187" s="55"/>
      <c r="D187" s="55"/>
      <c r="E187" s="55"/>
      <c r="F187" s="55"/>
      <c r="G187" s="55"/>
    </row>
    <row r="188" spans="1:7">
      <c r="A188" s="89"/>
      <c r="C188" s="55"/>
      <c r="D188" s="55"/>
      <c r="E188" s="55"/>
      <c r="F188" s="55"/>
      <c r="G188" s="55"/>
    </row>
    <row r="189" spans="1:7">
      <c r="A189" s="89"/>
      <c r="C189" s="55"/>
      <c r="D189" s="55"/>
      <c r="E189" s="55"/>
      <c r="F189" s="55"/>
      <c r="G189" s="55"/>
    </row>
    <row r="190" spans="1:7">
      <c r="A190" s="89"/>
      <c r="C190" s="55"/>
      <c r="D190" s="55"/>
      <c r="E190" s="55"/>
      <c r="F190" s="55"/>
      <c r="G190" s="55"/>
    </row>
    <row r="191" spans="1:7">
      <c r="A191" s="89"/>
      <c r="C191" s="55"/>
      <c r="D191" s="55"/>
      <c r="E191" s="55"/>
      <c r="F191" s="55"/>
      <c r="G191" s="55"/>
    </row>
    <row r="192" spans="1:7">
      <c r="A192" s="89"/>
      <c r="C192" s="55"/>
      <c r="D192" s="55"/>
      <c r="E192" s="55"/>
      <c r="F192" s="55"/>
      <c r="G192" s="55"/>
    </row>
    <row r="193" spans="1:7">
      <c r="A193" s="89"/>
      <c r="C193" s="55"/>
      <c r="D193" s="55"/>
      <c r="E193" s="55"/>
      <c r="F193" s="55"/>
      <c r="G193" s="55"/>
    </row>
    <row r="194" spans="1:7">
      <c r="A194" s="89"/>
      <c r="C194" s="55"/>
      <c r="D194" s="55"/>
      <c r="E194" s="55"/>
      <c r="F194" s="55"/>
      <c r="G194" s="55"/>
    </row>
    <row r="195" spans="1:7">
      <c r="A195" s="89"/>
      <c r="C195" s="55"/>
      <c r="D195" s="55"/>
      <c r="E195" s="55"/>
      <c r="F195" s="55"/>
      <c r="G195" s="55"/>
    </row>
    <row r="196" spans="1:7">
      <c r="A196" s="89"/>
      <c r="C196" s="55"/>
      <c r="D196" s="55"/>
      <c r="E196" s="55"/>
      <c r="F196" s="55"/>
      <c r="G196" s="55"/>
    </row>
    <row r="197" spans="1:7">
      <c r="A197" s="89"/>
      <c r="C197" s="55"/>
      <c r="D197" s="55"/>
      <c r="E197" s="55"/>
      <c r="F197" s="55"/>
      <c r="G197" s="55"/>
    </row>
    <row r="198" spans="1:7">
      <c r="A198" s="89"/>
      <c r="C198" s="55"/>
      <c r="D198" s="55"/>
      <c r="E198" s="55"/>
      <c r="F198" s="55"/>
      <c r="G198" s="55"/>
    </row>
    <row r="199" spans="1:7">
      <c r="A199" s="89"/>
      <c r="C199" s="55"/>
      <c r="D199" s="55"/>
      <c r="E199" s="55"/>
      <c r="F199" s="55"/>
      <c r="G199" s="55"/>
    </row>
    <row r="200" spans="1:7">
      <c r="A200" s="89"/>
      <c r="C200" s="55"/>
      <c r="D200" s="55"/>
      <c r="E200" s="55"/>
      <c r="F200" s="55"/>
      <c r="G200" s="55"/>
    </row>
    <row r="201" spans="1:7">
      <c r="A201" s="89"/>
      <c r="C201" s="55"/>
      <c r="D201" s="55"/>
      <c r="E201" s="55"/>
      <c r="F201" s="55"/>
      <c r="G201" s="55"/>
    </row>
    <row r="202" spans="1:7">
      <c r="A202" s="89"/>
      <c r="C202" s="55"/>
      <c r="D202" s="55"/>
      <c r="E202" s="55"/>
      <c r="F202" s="55"/>
      <c r="G202" s="55"/>
    </row>
    <row r="203" spans="1:7">
      <c r="A203" s="89"/>
      <c r="C203" s="55"/>
      <c r="D203" s="55"/>
      <c r="E203" s="55"/>
      <c r="F203" s="55"/>
      <c r="G203" s="55"/>
    </row>
    <row r="204" spans="1:7">
      <c r="A204" s="89"/>
      <c r="C204" s="55"/>
      <c r="D204" s="55"/>
      <c r="E204" s="55"/>
      <c r="F204" s="55"/>
      <c r="G204" s="55"/>
    </row>
    <row r="205" spans="1:7">
      <c r="A205" s="89"/>
      <c r="C205" s="55"/>
      <c r="D205" s="55"/>
      <c r="E205" s="55"/>
      <c r="F205" s="55"/>
      <c r="G205" s="55"/>
    </row>
    <row r="206" spans="1:7">
      <c r="A206" s="89"/>
      <c r="C206" s="55"/>
      <c r="D206" s="55"/>
      <c r="E206" s="55"/>
      <c r="F206" s="55"/>
      <c r="G206" s="55"/>
    </row>
    <row r="207" spans="1:7">
      <c r="A207" s="89"/>
      <c r="C207" s="55"/>
      <c r="D207" s="55"/>
      <c r="E207" s="55"/>
      <c r="F207" s="55"/>
      <c r="G207" s="55"/>
    </row>
    <row r="208" spans="1:7">
      <c r="A208" s="89"/>
      <c r="C208" s="55"/>
      <c r="D208" s="55"/>
      <c r="E208" s="55"/>
      <c r="F208" s="55"/>
      <c r="G208" s="55"/>
    </row>
    <row r="209" spans="1:7">
      <c r="A209" s="89"/>
      <c r="C209" s="55"/>
      <c r="D209" s="55"/>
      <c r="E209" s="55"/>
      <c r="F209" s="55"/>
      <c r="G209" s="55"/>
    </row>
    <row r="210" spans="1:7">
      <c r="A210" s="89"/>
      <c r="C210" s="55"/>
      <c r="D210" s="55"/>
      <c r="E210" s="55"/>
      <c r="F210" s="55"/>
      <c r="G210" s="55"/>
    </row>
    <row r="211" spans="1:7">
      <c r="A211" s="89"/>
      <c r="C211" s="55"/>
      <c r="D211" s="55"/>
      <c r="E211" s="55"/>
      <c r="F211" s="55"/>
      <c r="G211" s="55"/>
    </row>
    <row r="212" spans="1:7">
      <c r="A212" s="89"/>
      <c r="C212" s="55"/>
      <c r="D212" s="55"/>
      <c r="E212" s="55"/>
      <c r="F212" s="55"/>
      <c r="G212" s="55"/>
    </row>
    <row r="213" spans="1:7">
      <c r="A213" s="89"/>
      <c r="C213" s="55"/>
      <c r="D213" s="55"/>
      <c r="E213" s="55"/>
      <c r="F213" s="55"/>
      <c r="G213" s="55"/>
    </row>
    <row r="214" spans="1:7">
      <c r="A214" s="89"/>
      <c r="C214" s="55"/>
      <c r="D214" s="55"/>
      <c r="E214" s="55"/>
      <c r="F214" s="55"/>
      <c r="G214" s="55"/>
    </row>
    <row r="215" spans="1:7">
      <c r="A215" s="89"/>
      <c r="C215" s="55"/>
      <c r="D215" s="55"/>
      <c r="E215" s="55"/>
      <c r="F215" s="55"/>
      <c r="G215" s="55"/>
    </row>
    <row r="216" spans="1:7">
      <c r="A216" s="89"/>
      <c r="C216" s="55"/>
      <c r="D216" s="55"/>
      <c r="E216" s="55"/>
      <c r="F216" s="55"/>
      <c r="G216" s="55"/>
    </row>
    <row r="217" spans="1:7">
      <c r="A217" s="89"/>
      <c r="C217" s="55"/>
      <c r="D217" s="55"/>
      <c r="E217" s="55"/>
      <c r="F217" s="55"/>
      <c r="G217" s="55"/>
    </row>
    <row r="218" spans="1:7">
      <c r="A218" s="89"/>
      <c r="C218" s="55"/>
      <c r="D218" s="55"/>
      <c r="E218" s="55"/>
      <c r="F218" s="55"/>
      <c r="G218" s="55"/>
    </row>
    <row r="219" spans="1:7">
      <c r="A219" s="89"/>
      <c r="C219" s="55"/>
      <c r="D219" s="55"/>
      <c r="E219" s="55"/>
      <c r="F219" s="55"/>
      <c r="G219" s="55"/>
    </row>
    <row r="220" spans="1:7">
      <c r="A220" s="89"/>
      <c r="C220" s="55"/>
      <c r="D220" s="55"/>
      <c r="E220" s="55"/>
      <c r="F220" s="55"/>
      <c r="G220" s="55"/>
    </row>
    <row r="221" spans="1:7">
      <c r="A221" s="89"/>
      <c r="C221" s="55"/>
      <c r="D221" s="55"/>
      <c r="E221" s="55"/>
      <c r="F221" s="55"/>
      <c r="G221" s="55"/>
    </row>
    <row r="222" spans="1:7">
      <c r="A222" s="89"/>
      <c r="C222" s="55"/>
      <c r="D222" s="55"/>
      <c r="E222" s="55"/>
      <c r="F222" s="55"/>
      <c r="G222" s="55"/>
    </row>
    <row r="223" spans="1:7">
      <c r="A223" s="89"/>
      <c r="C223" s="55"/>
      <c r="D223" s="55"/>
      <c r="E223" s="55"/>
      <c r="F223" s="55"/>
      <c r="G223" s="55"/>
    </row>
    <row r="224" spans="1:7">
      <c r="A224" s="89"/>
      <c r="C224" s="55"/>
      <c r="D224" s="55"/>
      <c r="E224" s="55"/>
      <c r="F224" s="55"/>
      <c r="G224" s="55"/>
    </row>
    <row r="225" spans="1:7">
      <c r="A225" s="89"/>
      <c r="C225" s="55"/>
      <c r="D225" s="55"/>
      <c r="E225" s="55"/>
      <c r="F225" s="55"/>
      <c r="G225" s="55"/>
    </row>
    <row r="226" spans="1:7">
      <c r="A226" s="89"/>
      <c r="C226" s="55"/>
      <c r="D226" s="55"/>
      <c r="E226" s="55"/>
      <c r="F226" s="55"/>
      <c r="G226" s="55"/>
    </row>
    <row r="227" spans="1:7">
      <c r="A227" s="89"/>
      <c r="C227" s="55"/>
      <c r="D227" s="55"/>
      <c r="E227" s="55"/>
      <c r="F227" s="55"/>
      <c r="G227" s="55"/>
    </row>
    <row r="228" spans="1:7">
      <c r="A228" s="89"/>
      <c r="C228" s="55"/>
      <c r="D228" s="55"/>
      <c r="E228" s="55"/>
      <c r="F228" s="55"/>
      <c r="G228" s="55"/>
    </row>
    <row r="229" spans="1:7">
      <c r="A229" s="89"/>
      <c r="C229" s="55"/>
      <c r="D229" s="55"/>
      <c r="E229" s="55"/>
      <c r="F229" s="55"/>
      <c r="G229" s="55"/>
    </row>
    <row r="230" spans="1:7">
      <c r="A230" s="89"/>
      <c r="C230" s="55"/>
      <c r="D230" s="55"/>
      <c r="E230" s="55"/>
      <c r="F230" s="55"/>
      <c r="G230" s="55"/>
    </row>
    <row r="231" spans="1:7">
      <c r="A231" s="89"/>
      <c r="C231" s="55"/>
      <c r="D231" s="55"/>
      <c r="E231" s="55"/>
      <c r="F231" s="55"/>
      <c r="G231" s="55"/>
    </row>
    <row r="232" spans="1:7">
      <c r="A232" s="89"/>
      <c r="C232" s="55"/>
      <c r="D232" s="55"/>
      <c r="E232" s="55"/>
      <c r="F232" s="55"/>
      <c r="G232" s="55"/>
    </row>
    <row r="233" spans="1:7">
      <c r="A233" s="89"/>
      <c r="C233" s="55"/>
      <c r="D233" s="55"/>
      <c r="E233" s="55"/>
      <c r="F233" s="55"/>
      <c r="G233" s="55"/>
    </row>
    <row r="234" spans="1:7">
      <c r="A234" s="89"/>
      <c r="C234" s="55"/>
      <c r="D234" s="55"/>
      <c r="E234" s="55"/>
      <c r="F234" s="55"/>
      <c r="G234" s="55"/>
    </row>
    <row r="235" spans="1:7">
      <c r="A235" s="89"/>
      <c r="C235" s="55"/>
      <c r="D235" s="55"/>
      <c r="E235" s="55"/>
      <c r="F235" s="55"/>
      <c r="G235" s="55"/>
    </row>
    <row r="236" spans="1:7">
      <c r="A236" s="89"/>
      <c r="C236" s="55"/>
      <c r="D236" s="55"/>
      <c r="E236" s="55"/>
      <c r="F236" s="55"/>
      <c r="G236" s="55"/>
    </row>
    <row r="237" spans="1:7">
      <c r="A237" s="89"/>
      <c r="C237" s="55"/>
      <c r="D237" s="55"/>
      <c r="E237" s="55"/>
      <c r="F237" s="55"/>
      <c r="G237" s="55"/>
    </row>
    <row r="238" spans="1:7">
      <c r="A238" s="89"/>
      <c r="C238" s="55"/>
      <c r="D238" s="55"/>
      <c r="E238" s="55"/>
      <c r="F238" s="55"/>
      <c r="G238" s="55"/>
    </row>
    <row r="239" spans="1:7">
      <c r="A239" s="89"/>
      <c r="C239" s="55"/>
      <c r="D239" s="55"/>
      <c r="E239" s="55"/>
      <c r="F239" s="55"/>
      <c r="G239" s="55"/>
    </row>
    <row r="240" spans="1:7">
      <c r="A240" s="89"/>
      <c r="C240" s="55"/>
      <c r="D240" s="55"/>
      <c r="E240" s="55"/>
      <c r="F240" s="55"/>
      <c r="G240" s="55"/>
    </row>
    <row r="241" spans="1:7">
      <c r="A241" s="89"/>
      <c r="C241" s="55"/>
      <c r="D241" s="55"/>
      <c r="E241" s="55"/>
      <c r="F241" s="55"/>
      <c r="G241" s="55"/>
    </row>
    <row r="242" spans="1:7">
      <c r="A242" s="89"/>
      <c r="C242" s="55"/>
      <c r="D242" s="55"/>
      <c r="E242" s="55"/>
      <c r="F242" s="55"/>
      <c r="G242" s="55"/>
    </row>
    <row r="243" spans="1:7">
      <c r="A243" s="89"/>
      <c r="C243" s="55"/>
      <c r="D243" s="55"/>
      <c r="E243" s="55"/>
      <c r="F243" s="55"/>
      <c r="G243" s="55"/>
    </row>
    <row r="244" spans="1:7">
      <c r="A244" s="89"/>
      <c r="C244" s="55"/>
      <c r="D244" s="55"/>
      <c r="E244" s="55"/>
      <c r="F244" s="55"/>
      <c r="G244" s="55"/>
    </row>
    <row r="245" spans="1:7">
      <c r="A245" s="89"/>
      <c r="C245" s="55"/>
      <c r="D245" s="55"/>
      <c r="E245" s="55"/>
      <c r="F245" s="55"/>
      <c r="G245" s="55"/>
    </row>
    <row r="246" spans="1:7">
      <c r="A246" s="89"/>
      <c r="C246" s="55"/>
      <c r="D246" s="55"/>
      <c r="E246" s="55"/>
      <c r="F246" s="55"/>
      <c r="G246" s="55"/>
    </row>
    <row r="247" spans="1:7">
      <c r="A247" s="89"/>
      <c r="C247" s="55"/>
      <c r="D247" s="55"/>
      <c r="E247" s="55"/>
      <c r="F247" s="55"/>
      <c r="G247" s="55"/>
    </row>
    <row r="248" spans="1:7">
      <c r="A248" s="89"/>
      <c r="C248" s="55"/>
      <c r="D248" s="55"/>
      <c r="E248" s="55"/>
      <c r="F248" s="55"/>
      <c r="G248" s="55"/>
    </row>
    <row r="249" spans="1:7">
      <c r="A249" s="89"/>
      <c r="C249" s="55"/>
      <c r="D249" s="55"/>
      <c r="E249" s="55"/>
      <c r="F249" s="55"/>
      <c r="G249" s="55"/>
    </row>
    <row r="250" spans="1:7">
      <c r="A250" s="89"/>
      <c r="C250" s="55"/>
      <c r="D250" s="55"/>
      <c r="E250" s="55"/>
      <c r="F250" s="55"/>
      <c r="G250" s="55"/>
    </row>
    <row r="251" spans="1:7">
      <c r="A251" s="89"/>
      <c r="C251" s="55"/>
      <c r="D251" s="55"/>
      <c r="E251" s="55"/>
      <c r="F251" s="55"/>
      <c r="G251" s="55"/>
    </row>
    <row r="252" spans="1:7">
      <c r="A252" s="89"/>
      <c r="C252" s="55"/>
      <c r="D252" s="55"/>
      <c r="E252" s="55"/>
      <c r="F252" s="55"/>
      <c r="G252" s="55"/>
    </row>
    <row r="253" spans="1:7">
      <c r="A253" s="89"/>
      <c r="C253" s="55"/>
      <c r="D253" s="55"/>
      <c r="E253" s="55"/>
      <c r="F253" s="55"/>
      <c r="G253" s="55"/>
    </row>
    <row r="254" spans="1:7">
      <c r="A254" s="89"/>
      <c r="C254" s="55"/>
      <c r="D254" s="55"/>
      <c r="E254" s="55"/>
      <c r="F254" s="55"/>
      <c r="G254" s="55"/>
    </row>
    <row r="255" spans="1:7">
      <c r="A255" s="89"/>
      <c r="C255" s="55"/>
      <c r="D255" s="55"/>
      <c r="E255" s="55"/>
      <c r="F255" s="55"/>
      <c r="G255" s="55"/>
    </row>
    <row r="256" spans="1:7">
      <c r="A256" s="89"/>
      <c r="C256" s="55"/>
      <c r="D256" s="55"/>
      <c r="E256" s="55"/>
      <c r="F256" s="55"/>
      <c r="G256" s="55"/>
    </row>
    <row r="257" spans="1:7">
      <c r="A257" s="89"/>
      <c r="C257" s="55"/>
      <c r="D257" s="55"/>
      <c r="E257" s="55"/>
      <c r="F257" s="55"/>
      <c r="G257" s="55"/>
    </row>
    <row r="258" spans="1:7">
      <c r="A258" s="89"/>
      <c r="C258" s="55"/>
      <c r="D258" s="55"/>
      <c r="E258" s="55"/>
      <c r="F258" s="55"/>
      <c r="G258" s="55"/>
    </row>
    <row r="259" spans="1:7">
      <c r="A259" s="89"/>
      <c r="C259" s="55"/>
      <c r="D259" s="55"/>
      <c r="E259" s="55"/>
      <c r="F259" s="55"/>
      <c r="G259" s="55"/>
    </row>
    <row r="260" spans="1:7">
      <c r="A260" s="89"/>
      <c r="C260" s="55"/>
      <c r="D260" s="55"/>
      <c r="E260" s="55"/>
      <c r="F260" s="55"/>
      <c r="G260" s="55"/>
    </row>
    <row r="261" spans="1:7">
      <c r="A261" s="89"/>
      <c r="C261" s="55"/>
      <c r="D261" s="55"/>
      <c r="E261" s="55"/>
      <c r="F261" s="55"/>
      <c r="G261" s="55"/>
    </row>
    <row r="262" spans="1:7">
      <c r="A262" s="89"/>
      <c r="C262" s="55"/>
      <c r="D262" s="55"/>
      <c r="E262" s="55"/>
      <c r="F262" s="55"/>
      <c r="G262" s="55"/>
    </row>
    <row r="263" spans="1:7">
      <c r="A263" s="89"/>
      <c r="C263" s="55"/>
      <c r="D263" s="55"/>
      <c r="E263" s="55"/>
      <c r="F263" s="55"/>
      <c r="G263" s="55"/>
    </row>
    <row r="264" spans="1:7">
      <c r="A264" s="89"/>
      <c r="C264" s="55"/>
      <c r="D264" s="55"/>
      <c r="E264" s="55"/>
      <c r="F264" s="55"/>
      <c r="G264" s="55"/>
    </row>
    <row r="265" spans="1:7">
      <c r="A265" s="89"/>
      <c r="C265" s="55"/>
      <c r="D265" s="55"/>
      <c r="E265" s="55"/>
      <c r="F265" s="55"/>
      <c r="G265" s="55"/>
    </row>
    <row r="266" spans="1:7">
      <c r="A266" s="89"/>
      <c r="C266" s="55"/>
      <c r="D266" s="55"/>
      <c r="E266" s="55"/>
      <c r="F266" s="55"/>
      <c r="G266" s="55"/>
    </row>
    <row r="267" spans="1:7">
      <c r="A267" s="89"/>
      <c r="C267" s="55"/>
      <c r="D267" s="55"/>
      <c r="E267" s="55"/>
      <c r="F267" s="55"/>
      <c r="G267" s="55"/>
    </row>
    <row r="268" spans="1:7">
      <c r="A268" s="89"/>
      <c r="C268" s="55"/>
      <c r="D268" s="55"/>
      <c r="E268" s="55"/>
      <c r="F268" s="55"/>
      <c r="G268" s="55"/>
    </row>
    <row r="269" spans="1:7">
      <c r="A269" s="89"/>
      <c r="C269" s="55"/>
      <c r="D269" s="55"/>
      <c r="E269" s="55"/>
      <c r="F269" s="55"/>
      <c r="G269" s="55"/>
    </row>
    <row r="270" spans="1:7">
      <c r="A270" s="89"/>
      <c r="C270" s="55"/>
      <c r="D270" s="55"/>
      <c r="E270" s="55"/>
      <c r="F270" s="55"/>
      <c r="G270" s="55"/>
    </row>
    <row r="271" spans="1:7">
      <c r="A271" s="89"/>
      <c r="C271" s="55"/>
      <c r="D271" s="55"/>
      <c r="E271" s="55"/>
      <c r="F271" s="55"/>
      <c r="G271" s="55"/>
    </row>
    <row r="272" spans="1:7">
      <c r="A272" s="89"/>
      <c r="C272" s="55"/>
      <c r="D272" s="55"/>
      <c r="E272" s="55"/>
      <c r="F272" s="55"/>
      <c r="G272" s="55"/>
    </row>
    <row r="273" spans="1:7">
      <c r="A273" s="89"/>
      <c r="C273" s="55"/>
      <c r="D273" s="55"/>
      <c r="E273" s="55"/>
      <c r="F273" s="55"/>
      <c r="G273" s="55"/>
    </row>
    <row r="274" spans="1:7">
      <c r="A274" s="89"/>
      <c r="C274" s="55"/>
      <c r="D274" s="55"/>
      <c r="E274" s="55"/>
      <c r="F274" s="55"/>
      <c r="G274" s="55"/>
    </row>
    <row r="275" spans="1:7">
      <c r="A275" s="89"/>
      <c r="C275" s="55"/>
      <c r="D275" s="55"/>
      <c r="E275" s="55"/>
      <c r="F275" s="55"/>
      <c r="G275" s="55"/>
    </row>
    <row r="276" spans="1:7">
      <c r="A276" s="89"/>
      <c r="C276" s="55"/>
      <c r="D276" s="55"/>
      <c r="E276" s="55"/>
      <c r="F276" s="55"/>
      <c r="G276" s="55"/>
    </row>
    <row r="277" spans="1:7">
      <c r="A277" s="89"/>
      <c r="C277" s="55"/>
      <c r="D277" s="55"/>
      <c r="E277" s="55"/>
      <c r="F277" s="55"/>
      <c r="G277" s="55"/>
    </row>
    <row r="278" spans="1:7">
      <c r="A278" s="89"/>
      <c r="C278" s="55"/>
      <c r="D278" s="55"/>
      <c r="E278" s="55"/>
      <c r="F278" s="55"/>
      <c r="G278" s="55"/>
    </row>
    <row r="279" spans="1:7">
      <c r="A279" s="89"/>
      <c r="C279" s="55"/>
      <c r="D279" s="55"/>
      <c r="E279" s="55"/>
      <c r="F279" s="55"/>
      <c r="G279" s="55"/>
    </row>
    <row r="280" spans="1:7">
      <c r="A280" s="89"/>
      <c r="C280" s="55"/>
      <c r="D280" s="55"/>
      <c r="E280" s="55"/>
      <c r="F280" s="55"/>
      <c r="G280" s="55"/>
    </row>
    <row r="281" spans="1:7">
      <c r="A281" s="89"/>
      <c r="C281" s="55"/>
      <c r="D281" s="55"/>
      <c r="E281" s="55"/>
      <c r="F281" s="55"/>
      <c r="G281" s="55"/>
    </row>
    <row r="282" spans="1:7">
      <c r="A282" s="89"/>
      <c r="C282" s="55"/>
      <c r="D282" s="55"/>
      <c r="E282" s="55"/>
      <c r="F282" s="55"/>
      <c r="G282" s="55"/>
    </row>
    <row r="283" spans="1:7">
      <c r="A283" s="89"/>
      <c r="C283" s="55"/>
      <c r="D283" s="55"/>
      <c r="E283" s="55"/>
      <c r="F283" s="55"/>
      <c r="G283" s="55"/>
    </row>
    <row r="284" spans="1:7">
      <c r="A284" s="89"/>
      <c r="C284" s="55"/>
      <c r="D284" s="55"/>
      <c r="E284" s="55"/>
      <c r="F284" s="55"/>
      <c r="G284" s="55"/>
    </row>
    <row r="285" spans="1:7">
      <c r="A285" s="89"/>
      <c r="C285" s="55"/>
      <c r="D285" s="55"/>
      <c r="E285" s="55"/>
      <c r="F285" s="55"/>
      <c r="G285" s="55"/>
    </row>
    <row r="286" spans="1:7">
      <c r="A286" s="89"/>
      <c r="C286" s="55"/>
      <c r="D286" s="55"/>
      <c r="E286" s="55"/>
      <c r="F286" s="55"/>
      <c r="G286" s="55"/>
    </row>
    <row r="287" spans="1:7">
      <c r="A287" s="89"/>
      <c r="C287" s="55"/>
      <c r="D287" s="55"/>
      <c r="E287" s="55"/>
      <c r="F287" s="55"/>
      <c r="G287" s="55"/>
    </row>
    <row r="288" spans="1:7">
      <c r="A288" s="89"/>
      <c r="C288" s="55"/>
      <c r="D288" s="55"/>
      <c r="E288" s="55"/>
      <c r="F288" s="55"/>
      <c r="G288" s="55"/>
    </row>
    <row r="289" spans="1:7">
      <c r="A289" s="89"/>
      <c r="C289" s="55"/>
      <c r="D289" s="55"/>
      <c r="E289" s="55"/>
      <c r="F289" s="55"/>
      <c r="G289" s="55"/>
    </row>
    <row r="290" spans="1:7">
      <c r="A290" s="89"/>
      <c r="C290" s="55"/>
      <c r="D290" s="55"/>
      <c r="E290" s="55"/>
      <c r="F290" s="55"/>
      <c r="G290" s="55"/>
    </row>
    <row r="291" spans="1:7">
      <c r="A291" s="89"/>
      <c r="C291" s="55"/>
      <c r="D291" s="55"/>
      <c r="E291" s="55"/>
      <c r="F291" s="55"/>
      <c r="G291" s="55"/>
    </row>
    <row r="292" spans="1:7">
      <c r="A292" s="89"/>
      <c r="C292" s="55"/>
      <c r="D292" s="55"/>
      <c r="E292" s="55"/>
      <c r="F292" s="55"/>
      <c r="G292" s="55"/>
    </row>
    <row r="293" spans="1:7">
      <c r="A293" s="89"/>
      <c r="C293" s="55"/>
      <c r="D293" s="55"/>
      <c r="E293" s="55"/>
      <c r="F293" s="55"/>
      <c r="G293" s="55"/>
    </row>
    <row r="294" spans="1:7">
      <c r="A294" s="89"/>
      <c r="C294" s="55"/>
      <c r="D294" s="55"/>
      <c r="E294" s="55"/>
      <c r="F294" s="55"/>
      <c r="G294" s="55"/>
    </row>
    <row r="295" spans="1:7">
      <c r="A295" s="89"/>
      <c r="C295" s="55"/>
      <c r="D295" s="55"/>
      <c r="E295" s="55"/>
      <c r="F295" s="55"/>
      <c r="G295" s="55"/>
    </row>
    <row r="296" spans="1:7">
      <c r="A296" s="89"/>
      <c r="C296" s="55"/>
      <c r="D296" s="55"/>
      <c r="E296" s="55"/>
      <c r="F296" s="55"/>
      <c r="G296" s="55"/>
    </row>
    <row r="297" spans="1:7">
      <c r="A297" s="89"/>
      <c r="C297" s="55"/>
      <c r="D297" s="55"/>
      <c r="E297" s="55"/>
      <c r="F297" s="55"/>
      <c r="G297" s="55"/>
    </row>
    <row r="298" spans="1:7">
      <c r="A298" s="89"/>
      <c r="C298" s="55"/>
      <c r="D298" s="55"/>
      <c r="E298" s="55"/>
      <c r="F298" s="55"/>
      <c r="G298" s="55"/>
    </row>
    <row r="299" spans="1:7">
      <c r="A299" s="89"/>
      <c r="C299" s="55"/>
      <c r="D299" s="55"/>
      <c r="E299" s="55"/>
      <c r="F299" s="55"/>
      <c r="G299" s="55"/>
    </row>
    <row r="300" spans="1:7">
      <c r="A300" s="89"/>
      <c r="C300" s="55"/>
      <c r="D300" s="55"/>
      <c r="E300" s="55"/>
      <c r="F300" s="55"/>
      <c r="G300" s="55"/>
    </row>
    <row r="301" spans="1:7">
      <c r="A301" s="89"/>
      <c r="C301" s="55"/>
      <c r="D301" s="55"/>
      <c r="E301" s="55"/>
      <c r="F301" s="55"/>
      <c r="G301" s="55"/>
    </row>
    <row r="302" spans="1:7">
      <c r="A302" s="89"/>
      <c r="C302" s="55"/>
      <c r="D302" s="55"/>
      <c r="E302" s="55"/>
      <c r="F302" s="55"/>
      <c r="G302" s="55"/>
    </row>
    <row r="303" spans="1:7">
      <c r="A303" s="89"/>
      <c r="C303" s="55"/>
      <c r="D303" s="55"/>
      <c r="E303" s="55"/>
      <c r="F303" s="55"/>
      <c r="G303" s="55"/>
    </row>
    <row r="304" spans="1:7">
      <c r="A304" s="89"/>
      <c r="C304" s="55"/>
      <c r="D304" s="55"/>
      <c r="E304" s="55"/>
      <c r="F304" s="55"/>
      <c r="G304" s="55"/>
    </row>
    <row r="305" spans="1:7">
      <c r="A305" s="89"/>
      <c r="C305" s="55"/>
      <c r="D305" s="55"/>
      <c r="E305" s="55"/>
      <c r="F305" s="55"/>
      <c r="G305" s="55"/>
    </row>
    <row r="306" spans="1:7">
      <c r="A306" s="89"/>
      <c r="C306" s="55"/>
      <c r="D306" s="55"/>
      <c r="E306" s="55"/>
      <c r="F306" s="55"/>
      <c r="G306" s="55"/>
    </row>
    <row r="307" spans="1:7">
      <c r="A307" s="89"/>
      <c r="C307" s="55"/>
      <c r="D307" s="55"/>
      <c r="E307" s="55"/>
      <c r="F307" s="55"/>
      <c r="G307" s="55"/>
    </row>
    <row r="308" spans="1:7">
      <c r="A308" s="89"/>
      <c r="C308" s="55"/>
      <c r="D308" s="55"/>
      <c r="E308" s="55"/>
      <c r="F308" s="55"/>
      <c r="G308" s="55"/>
    </row>
    <row r="309" spans="1:7">
      <c r="A309" s="89"/>
      <c r="C309" s="55"/>
      <c r="D309" s="55"/>
      <c r="E309" s="55"/>
      <c r="F309" s="55"/>
      <c r="G309" s="55"/>
    </row>
    <row r="310" spans="1:7">
      <c r="A310" s="89"/>
      <c r="C310" s="55"/>
      <c r="D310" s="55"/>
      <c r="E310" s="55"/>
      <c r="F310" s="55"/>
      <c r="G310" s="55"/>
    </row>
    <row r="311" spans="1:7">
      <c r="A311" s="89"/>
      <c r="C311" s="55"/>
      <c r="D311" s="55"/>
      <c r="E311" s="55"/>
      <c r="F311" s="55"/>
      <c r="G311" s="55"/>
    </row>
    <row r="312" spans="1:7">
      <c r="A312" s="89"/>
      <c r="C312" s="55"/>
      <c r="D312" s="55"/>
      <c r="E312" s="55"/>
      <c r="F312" s="55"/>
      <c r="G312" s="55"/>
    </row>
    <row r="313" spans="1:7">
      <c r="A313" s="89"/>
      <c r="C313" s="55"/>
      <c r="D313" s="55"/>
      <c r="E313" s="55"/>
      <c r="F313" s="55"/>
      <c r="G313" s="55"/>
    </row>
    <row r="314" spans="1:7">
      <c r="A314" s="89"/>
      <c r="C314" s="55"/>
      <c r="D314" s="55"/>
      <c r="E314" s="55"/>
      <c r="F314" s="55"/>
      <c r="G314" s="55"/>
    </row>
    <row r="315" spans="1:7">
      <c r="A315" s="89"/>
      <c r="C315" s="55"/>
      <c r="D315" s="55"/>
      <c r="E315" s="55"/>
      <c r="F315" s="55"/>
      <c r="G315" s="55"/>
    </row>
    <row r="316" spans="1:7">
      <c r="A316" s="89"/>
      <c r="C316" s="55"/>
      <c r="D316" s="55"/>
      <c r="E316" s="55"/>
      <c r="F316" s="55"/>
      <c r="G316" s="55"/>
    </row>
    <row r="317" spans="1:7">
      <c r="A317" s="89"/>
      <c r="C317" s="55"/>
      <c r="D317" s="55"/>
      <c r="E317" s="55"/>
      <c r="F317" s="55"/>
      <c r="G317" s="55"/>
    </row>
    <row r="318" spans="1:7">
      <c r="A318" s="89"/>
      <c r="C318" s="55"/>
      <c r="D318" s="55"/>
      <c r="E318" s="55"/>
      <c r="F318" s="55"/>
      <c r="G318" s="55"/>
    </row>
    <row r="319" spans="1:7">
      <c r="A319" s="89"/>
      <c r="C319" s="55"/>
      <c r="D319" s="55"/>
      <c r="E319" s="55"/>
      <c r="F319" s="55"/>
      <c r="G319" s="55"/>
    </row>
    <row r="320" spans="1:7">
      <c r="A320" s="89"/>
      <c r="C320" s="55"/>
      <c r="D320" s="55"/>
      <c r="E320" s="55"/>
      <c r="F320" s="55"/>
      <c r="G320" s="55"/>
    </row>
    <row r="321" spans="1:7">
      <c r="A321" s="89"/>
      <c r="C321" s="55"/>
      <c r="D321" s="55"/>
      <c r="E321" s="55"/>
      <c r="F321" s="55"/>
      <c r="G321" s="55"/>
    </row>
    <row r="322" spans="1:7">
      <c r="A322" s="89"/>
      <c r="C322" s="55"/>
      <c r="D322" s="55"/>
      <c r="E322" s="55"/>
      <c r="F322" s="55"/>
      <c r="G322" s="55"/>
    </row>
    <row r="323" spans="1:7">
      <c r="A323" s="89"/>
      <c r="C323" s="55"/>
      <c r="D323" s="55"/>
      <c r="E323" s="55"/>
      <c r="F323" s="55"/>
      <c r="G323" s="55"/>
    </row>
    <row r="324" spans="1:7">
      <c r="A324" s="89"/>
      <c r="C324" s="55"/>
      <c r="D324" s="55"/>
      <c r="E324" s="55"/>
      <c r="F324" s="55"/>
      <c r="G324" s="55"/>
    </row>
    <row r="325" spans="1:7">
      <c r="A325" s="89"/>
      <c r="C325" s="55"/>
      <c r="D325" s="55"/>
      <c r="E325" s="55"/>
      <c r="F325" s="55"/>
      <c r="G325" s="55"/>
    </row>
    <row r="326" spans="1:7">
      <c r="A326" s="89"/>
      <c r="C326" s="55"/>
      <c r="D326" s="55"/>
      <c r="E326" s="55"/>
      <c r="F326" s="55"/>
      <c r="G326" s="55"/>
    </row>
    <row r="327" spans="1:7">
      <c r="A327" s="89"/>
      <c r="C327" s="55"/>
      <c r="D327" s="55"/>
      <c r="E327" s="55"/>
      <c r="F327" s="55"/>
      <c r="G327" s="55"/>
    </row>
    <row r="328" spans="1:7">
      <c r="A328" s="89"/>
      <c r="C328" s="55"/>
      <c r="D328" s="55"/>
      <c r="E328" s="55"/>
      <c r="F328" s="55"/>
      <c r="G328" s="55"/>
    </row>
    <row r="329" spans="1:7">
      <c r="A329" s="89"/>
      <c r="C329" s="55"/>
      <c r="D329" s="55"/>
      <c r="E329" s="55"/>
      <c r="F329" s="55"/>
      <c r="G329" s="55"/>
    </row>
    <row r="330" spans="1:7">
      <c r="A330" s="89"/>
      <c r="C330" s="55"/>
      <c r="D330" s="55"/>
      <c r="E330" s="55"/>
      <c r="F330" s="55"/>
      <c r="G330" s="55"/>
    </row>
    <row r="331" spans="1:7">
      <c r="A331" s="89"/>
      <c r="C331" s="55"/>
      <c r="D331" s="55"/>
      <c r="E331" s="55"/>
      <c r="F331" s="55"/>
      <c r="G331" s="55"/>
    </row>
    <row r="332" spans="1:7">
      <c r="A332" s="89"/>
      <c r="C332" s="55"/>
      <c r="D332" s="55"/>
      <c r="E332" s="55"/>
      <c r="F332" s="55"/>
      <c r="G332" s="55"/>
    </row>
    <row r="333" spans="1:7">
      <c r="A333" s="89"/>
      <c r="C333" s="55"/>
      <c r="D333" s="55"/>
      <c r="E333" s="55"/>
      <c r="F333" s="55"/>
      <c r="G333" s="55"/>
    </row>
    <row r="334" spans="1:7">
      <c r="A334" s="89"/>
      <c r="C334" s="55"/>
      <c r="D334" s="55"/>
      <c r="E334" s="55"/>
      <c r="F334" s="55"/>
      <c r="G334" s="55"/>
    </row>
    <row r="335" spans="1:7">
      <c r="A335" s="89"/>
      <c r="C335" s="55"/>
      <c r="D335" s="55"/>
      <c r="E335" s="55"/>
      <c r="F335" s="55"/>
      <c r="G335" s="55"/>
    </row>
    <row r="336" spans="1:7">
      <c r="A336" s="89"/>
      <c r="C336" s="55"/>
      <c r="D336" s="55"/>
      <c r="E336" s="55"/>
      <c r="F336" s="55"/>
      <c r="G336" s="55"/>
    </row>
    <row r="337" spans="1:7">
      <c r="A337" s="89"/>
      <c r="C337" s="55"/>
      <c r="D337" s="55"/>
      <c r="E337" s="55"/>
      <c r="F337" s="55"/>
      <c r="G337" s="55"/>
    </row>
    <row r="338" spans="1:7">
      <c r="A338" s="89"/>
      <c r="C338" s="55"/>
      <c r="D338" s="55"/>
      <c r="E338" s="55"/>
      <c r="F338" s="55"/>
      <c r="G338" s="55"/>
    </row>
    <row r="339" spans="1:7">
      <c r="A339" s="89"/>
      <c r="C339" s="55"/>
      <c r="D339" s="55"/>
      <c r="E339" s="55"/>
      <c r="F339" s="55"/>
      <c r="G339" s="55"/>
    </row>
    <row r="340" spans="1:7">
      <c r="A340" s="89"/>
      <c r="C340" s="55"/>
      <c r="D340" s="55"/>
      <c r="E340" s="55"/>
      <c r="F340" s="55"/>
      <c r="G340" s="55"/>
    </row>
    <row r="341" spans="1:7">
      <c r="A341" s="89"/>
      <c r="C341" s="55"/>
      <c r="D341" s="55"/>
      <c r="E341" s="55"/>
      <c r="F341" s="55"/>
      <c r="G341" s="55"/>
    </row>
    <row r="342" spans="1:7">
      <c r="A342" s="89"/>
      <c r="C342" s="55"/>
      <c r="D342" s="55"/>
      <c r="E342" s="55"/>
      <c r="F342" s="55"/>
      <c r="G342" s="55"/>
    </row>
    <row r="343" spans="1:7">
      <c r="A343" s="89"/>
      <c r="C343" s="55"/>
      <c r="D343" s="55"/>
      <c r="E343" s="55"/>
      <c r="F343" s="55"/>
      <c r="G343" s="55"/>
    </row>
    <row r="344" spans="1:7">
      <c r="A344" s="89"/>
      <c r="C344" s="55"/>
      <c r="D344" s="55"/>
      <c r="E344" s="55"/>
      <c r="F344" s="55"/>
      <c r="G344" s="55"/>
    </row>
    <row r="345" spans="1:7">
      <c r="A345" s="89"/>
      <c r="C345" s="55"/>
      <c r="D345" s="55"/>
      <c r="E345" s="55"/>
      <c r="F345" s="55"/>
      <c r="G345" s="55"/>
    </row>
    <row r="346" spans="1:7">
      <c r="A346" s="89"/>
      <c r="C346" s="55"/>
      <c r="D346" s="55"/>
      <c r="E346" s="55"/>
      <c r="F346" s="55"/>
      <c r="G346" s="55"/>
    </row>
    <row r="347" spans="1:7">
      <c r="A347" s="89"/>
      <c r="C347" s="55"/>
      <c r="D347" s="55"/>
      <c r="E347" s="55"/>
      <c r="F347" s="55"/>
      <c r="G347" s="55"/>
    </row>
    <row r="348" spans="1:7">
      <c r="A348" s="89"/>
      <c r="C348" s="55"/>
      <c r="D348" s="55"/>
      <c r="E348" s="55"/>
      <c r="F348" s="55"/>
      <c r="G348" s="55"/>
    </row>
    <row r="349" spans="1:7">
      <c r="A349" s="89"/>
      <c r="C349" s="55"/>
      <c r="D349" s="55"/>
      <c r="E349" s="55"/>
      <c r="F349" s="55"/>
      <c r="G349" s="55"/>
    </row>
    <row r="350" spans="1:7">
      <c r="A350" s="89"/>
      <c r="C350" s="55"/>
      <c r="D350" s="55"/>
      <c r="E350" s="55"/>
      <c r="F350" s="55"/>
      <c r="G350" s="55"/>
    </row>
    <row r="351" spans="1:7">
      <c r="A351" s="89"/>
      <c r="C351" s="55"/>
      <c r="D351" s="55"/>
      <c r="E351" s="55"/>
      <c r="F351" s="55"/>
      <c r="G351" s="55"/>
    </row>
    <row r="352" spans="1:7">
      <c r="A352" s="89"/>
      <c r="C352" s="55"/>
      <c r="D352" s="55"/>
      <c r="E352" s="55"/>
      <c r="F352" s="55"/>
      <c r="G352" s="55"/>
    </row>
    <row r="353" spans="1:7">
      <c r="A353" s="89"/>
      <c r="C353" s="55"/>
      <c r="D353" s="55"/>
      <c r="E353" s="55"/>
      <c r="F353" s="55"/>
      <c r="G353" s="55"/>
    </row>
    <row r="354" spans="1:7">
      <c r="A354" s="89"/>
      <c r="C354" s="55"/>
      <c r="D354" s="55"/>
      <c r="E354" s="55"/>
      <c r="F354" s="55"/>
      <c r="G354" s="55"/>
    </row>
    <row r="355" spans="1:7">
      <c r="A355" s="89"/>
      <c r="C355" s="55"/>
      <c r="D355" s="55"/>
      <c r="E355" s="55"/>
      <c r="F355" s="55"/>
      <c r="G355" s="55"/>
    </row>
    <row r="356" spans="1:7">
      <c r="A356" s="89"/>
      <c r="C356" s="55"/>
      <c r="D356" s="55"/>
      <c r="E356" s="55"/>
      <c r="F356" s="55"/>
      <c r="G356" s="55"/>
    </row>
    <row r="357" spans="1:7">
      <c r="A357" s="89"/>
      <c r="C357" s="55"/>
      <c r="D357" s="55"/>
      <c r="E357" s="55"/>
      <c r="F357" s="55"/>
      <c r="G357" s="55"/>
    </row>
    <row r="358" spans="1:7">
      <c r="A358" s="89"/>
      <c r="C358" s="55"/>
      <c r="D358" s="55"/>
      <c r="E358" s="55"/>
      <c r="F358" s="55"/>
      <c r="G358" s="55"/>
    </row>
    <row r="359" spans="1:7">
      <c r="A359" s="89"/>
      <c r="C359" s="55"/>
      <c r="D359" s="55"/>
      <c r="E359" s="55"/>
      <c r="F359" s="55"/>
      <c r="G359" s="55"/>
    </row>
    <row r="360" spans="1:7">
      <c r="A360" s="89"/>
      <c r="C360" s="55"/>
      <c r="D360" s="55"/>
      <c r="E360" s="55"/>
      <c r="F360" s="55"/>
      <c r="G360" s="55"/>
    </row>
    <row r="361" spans="1:7">
      <c r="A361" s="89"/>
      <c r="C361" s="55"/>
      <c r="D361" s="55"/>
      <c r="E361" s="55"/>
      <c r="F361" s="55"/>
      <c r="G361" s="55"/>
    </row>
    <row r="362" spans="1:7">
      <c r="A362" s="89"/>
      <c r="C362" s="55"/>
      <c r="D362" s="55"/>
      <c r="E362" s="55"/>
      <c r="F362" s="55"/>
      <c r="G362" s="55"/>
    </row>
    <row r="363" spans="1:7">
      <c r="A363" s="89"/>
      <c r="C363" s="55"/>
      <c r="D363" s="55"/>
      <c r="E363" s="55"/>
      <c r="F363" s="55"/>
      <c r="G363" s="55"/>
    </row>
    <row r="364" spans="1:7">
      <c r="A364" s="89"/>
      <c r="C364" s="55"/>
      <c r="D364" s="55"/>
      <c r="E364" s="55"/>
      <c r="F364" s="55"/>
      <c r="G364" s="55"/>
    </row>
    <row r="365" spans="1:7">
      <c r="A365" s="89"/>
      <c r="C365" s="55"/>
      <c r="D365" s="55"/>
      <c r="E365" s="55"/>
      <c r="F365" s="55"/>
      <c r="G365" s="55"/>
    </row>
    <row r="366" spans="1:7">
      <c r="A366" s="89"/>
      <c r="C366" s="55"/>
      <c r="D366" s="55"/>
      <c r="E366" s="55"/>
      <c r="F366" s="55"/>
      <c r="G366" s="55"/>
    </row>
    <row r="367" spans="1:7">
      <c r="A367" s="89"/>
      <c r="C367" s="55"/>
      <c r="D367" s="55"/>
      <c r="E367" s="55"/>
      <c r="F367" s="55"/>
      <c r="G367" s="55"/>
    </row>
    <row r="368" spans="1:7">
      <c r="A368" s="89"/>
      <c r="C368" s="55"/>
      <c r="D368" s="55"/>
      <c r="E368" s="55"/>
      <c r="F368" s="55"/>
      <c r="G368" s="55"/>
    </row>
    <row r="369" spans="1:8">
      <c r="A369" s="89"/>
      <c r="C369" s="55"/>
      <c r="D369" s="55"/>
      <c r="E369" s="55"/>
      <c r="F369" s="55"/>
      <c r="G369" s="55"/>
    </row>
    <row r="370" spans="1:8">
      <c r="A370" s="89"/>
      <c r="C370" s="55"/>
      <c r="D370" s="55"/>
      <c r="E370" s="55"/>
      <c r="F370" s="55"/>
      <c r="G370" s="55"/>
    </row>
    <row r="371" spans="1:8">
      <c r="A371" s="89"/>
      <c r="C371" s="55"/>
      <c r="D371" s="55"/>
      <c r="E371" s="55"/>
      <c r="F371" s="55"/>
      <c r="G371" s="55"/>
    </row>
    <row r="372" spans="1:8">
      <c r="A372" s="89"/>
      <c r="C372" s="55"/>
      <c r="D372" s="55"/>
      <c r="E372" s="55"/>
      <c r="F372" s="55"/>
      <c r="G372" s="55"/>
    </row>
    <row r="373" spans="1:8">
      <c r="A373" s="89"/>
      <c r="C373" s="55"/>
      <c r="D373" s="55"/>
      <c r="E373" s="55"/>
      <c r="F373" s="55"/>
      <c r="G373" s="55"/>
      <c r="H373" s="112"/>
    </row>
  </sheetData>
  <hyperlinks>
    <hyperlink ref="A1" location="Índice!A1" display="Voltar" xr:uid="{00000000-0004-0000-2F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B0F0"/>
  </sheetPr>
  <dimension ref="A1:EB26"/>
  <sheetViews>
    <sheetView showGridLines="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D27" sqref="D27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2">
      <c r="A1" s="1" t="s">
        <v>5</v>
      </c>
      <c r="B1" s="1"/>
    </row>
    <row r="2" spans="1:132" ht="6" customHeight="1"/>
    <row r="3" spans="1:132" s="57" customFormat="1" ht="23.4">
      <c r="E3" s="10"/>
      <c r="F3" s="10"/>
      <c r="H3" s="7" t="str">
        <f>Título_ACBio</f>
        <v>Análise de Conjuntura - Ano 2022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</row>
    <row r="6" spans="1:132">
      <c r="C6" s="3" t="str">
        <f>Índice!Q18</f>
        <v>Gráfico 4 - Valor captado de financiamentos públicos para o cultivo da cana</v>
      </c>
      <c r="D6" s="3"/>
      <c r="E6" s="3"/>
    </row>
    <row r="8" spans="1:132" ht="15" customHeight="1">
      <c r="A8" s="4" t="s">
        <v>31</v>
      </c>
      <c r="C8" s="5" t="s">
        <v>32</v>
      </c>
      <c r="D8" s="5" t="s">
        <v>33</v>
      </c>
      <c r="E8" s="5" t="s">
        <v>34</v>
      </c>
    </row>
    <row r="9" spans="1:132">
      <c r="B9" s="4"/>
      <c r="C9" s="171" t="s">
        <v>35</v>
      </c>
      <c r="D9" s="171"/>
      <c r="E9" s="171"/>
    </row>
    <row r="10" spans="1:132">
      <c r="A10" s="6">
        <v>2009</v>
      </c>
      <c r="B10" s="6"/>
      <c r="C10" s="9"/>
      <c r="D10" s="9">
        <v>0.6868758088100001</v>
      </c>
      <c r="E10" s="9">
        <v>0.6868758088100001</v>
      </c>
    </row>
    <row r="11" spans="1:132">
      <c r="A11" s="6">
        <v>2010</v>
      </c>
      <c r="B11" s="6"/>
      <c r="C11" s="9"/>
      <c r="D11" s="9">
        <v>0.95354283341000001</v>
      </c>
      <c r="E11" s="9">
        <v>0.95354283341000001</v>
      </c>
    </row>
    <row r="12" spans="1:132">
      <c r="A12" s="6">
        <v>2011</v>
      </c>
      <c r="B12" s="6"/>
      <c r="C12" s="9"/>
      <c r="D12" s="9">
        <v>0.90981624836000008</v>
      </c>
      <c r="E12" s="9">
        <v>0.90981624836000008</v>
      </c>
    </row>
    <row r="13" spans="1:132">
      <c r="A13" s="6">
        <v>2012</v>
      </c>
      <c r="B13" s="6"/>
      <c r="C13" s="28">
        <v>0.45944480727000014</v>
      </c>
      <c r="D13" s="9">
        <v>0.70862374909000003</v>
      </c>
      <c r="E13" s="9">
        <v>1.1680685563600002</v>
      </c>
    </row>
    <row r="14" spans="1:132">
      <c r="A14" s="6">
        <v>2013</v>
      </c>
      <c r="B14" s="6"/>
      <c r="C14" s="28">
        <v>1.0952311058599999</v>
      </c>
      <c r="D14" s="9">
        <v>0.95589484267000036</v>
      </c>
      <c r="E14" s="9">
        <v>2.0511259485300002</v>
      </c>
    </row>
    <row r="15" spans="1:132">
      <c r="A15" s="6">
        <v>2014</v>
      </c>
      <c r="B15" s="6"/>
      <c r="C15" s="28">
        <v>1.7995412542600004</v>
      </c>
      <c r="D15" s="9">
        <v>7.1151316729999955E-2</v>
      </c>
      <c r="E15" s="9">
        <v>1.8706925709900004</v>
      </c>
    </row>
    <row r="16" spans="1:132">
      <c r="A16" s="6">
        <v>2015</v>
      </c>
      <c r="B16" s="6"/>
      <c r="C16" s="28">
        <v>0.6409868273999999</v>
      </c>
      <c r="D16" s="9">
        <v>0.25244842191000011</v>
      </c>
      <c r="E16" s="9">
        <v>0.89343524931000007</v>
      </c>
    </row>
    <row r="17" spans="1:5">
      <c r="A17" s="6">
        <v>2016</v>
      </c>
      <c r="B17" s="6"/>
      <c r="C17" s="28">
        <v>0.29614754007000005</v>
      </c>
      <c r="D17" s="9">
        <v>0.77875122536000008</v>
      </c>
      <c r="E17" s="9">
        <v>1.0748987654300002</v>
      </c>
    </row>
    <row r="18" spans="1:5">
      <c r="A18" s="6">
        <v>2017</v>
      </c>
      <c r="B18" s="6"/>
      <c r="C18" s="28">
        <v>0.23441884485</v>
      </c>
      <c r="D18" s="9">
        <v>0.90959672449999984</v>
      </c>
      <c r="E18" s="9">
        <v>1.1440155693499998</v>
      </c>
    </row>
    <row r="19" spans="1:5">
      <c r="A19" s="6">
        <v>2018</v>
      </c>
      <c r="B19" s="6"/>
      <c r="C19" s="28">
        <v>0.124531051</v>
      </c>
      <c r="D19" s="9">
        <v>0.80735262314999989</v>
      </c>
      <c r="E19" s="9">
        <v>0.93188367414999995</v>
      </c>
    </row>
    <row r="20" spans="1:5">
      <c r="A20" s="6">
        <v>2019</v>
      </c>
      <c r="C20" s="28">
        <v>0.21733349499999999</v>
      </c>
      <c r="D20" s="9">
        <v>0.50660579902000002</v>
      </c>
      <c r="E20" s="9">
        <v>0.72393929402000001</v>
      </c>
    </row>
    <row r="21" spans="1:5">
      <c r="A21" s="6">
        <v>2020</v>
      </c>
      <c r="C21" s="28">
        <v>9.7592089999999992E-2</v>
      </c>
      <c r="D21" s="9">
        <v>0.41196433000000005</v>
      </c>
      <c r="E21" s="9">
        <v>0.50955642000000001</v>
      </c>
    </row>
    <row r="22" spans="1:5">
      <c r="A22" s="6">
        <v>2021</v>
      </c>
      <c r="C22" s="28">
        <v>1.5850927000000001E-2</v>
      </c>
      <c r="D22" s="9">
        <v>0.38209681499999998</v>
      </c>
      <c r="E22" s="9">
        <v>0.39794774199999999</v>
      </c>
    </row>
    <row r="23" spans="1:5">
      <c r="A23" s="6">
        <v>2022</v>
      </c>
      <c r="C23" s="28">
        <v>4.2932758999999994E-2</v>
      </c>
      <c r="D23" s="9">
        <v>0.33264513285000002</v>
      </c>
      <c r="E23" s="9">
        <v>0.37557789185000001</v>
      </c>
    </row>
    <row r="25" spans="1:5">
      <c r="E25" s="14"/>
    </row>
    <row r="26" spans="1:5">
      <c r="C26" s="14"/>
      <c r="D26" s="14"/>
      <c r="E26" s="14"/>
    </row>
  </sheetData>
  <mergeCells count="1">
    <mergeCell ref="C9:E9"/>
  </mergeCells>
  <hyperlinks>
    <hyperlink ref="A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Plan51">
    <tabColor rgb="FF00B0F0"/>
  </sheetPr>
  <dimension ref="A1:DV1046"/>
  <sheetViews>
    <sheetView showGridLines="0" zoomScaleNormal="100" workbookViewId="0">
      <pane xSplit="1" ySplit="2" topLeftCell="B3" activePane="bottomRight" state="frozen"/>
      <selection activeCell="I22" sqref="I22"/>
      <selection pane="topRight" activeCell="I22" sqref="I22"/>
      <selection pane="bottomLeft" activeCell="I22" sqref="I22"/>
      <selection pane="bottomRight" activeCell="R18" sqref="R18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4" width="17.5546875" style="2" customWidth="1"/>
    <col min="5" max="8" width="9.44140625" style="2"/>
    <col min="9" max="9" width="10" style="2" bestFit="1" customWidth="1"/>
    <col min="10" max="16384" width="9.44140625" style="2"/>
  </cols>
  <sheetData>
    <row r="1" spans="1:126">
      <c r="A1" s="71" t="s">
        <v>5</v>
      </c>
      <c r="B1" s="1"/>
    </row>
    <row r="2" spans="1:126" s="56" customFormat="1" ht="23.4">
      <c r="A2" s="73"/>
      <c r="D2" s="7"/>
      <c r="E2" s="7"/>
      <c r="F2" s="7"/>
      <c r="I2" s="7" t="str">
        <f>Título_ACBio</f>
        <v>Análise de Conjuntura - Ano 2022</v>
      </c>
      <c r="J2" s="5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5" spans="1:126">
      <c r="C5" s="38" t="str">
        <f>Índice!BD18</f>
        <v>Gráfico 49 - Quantidades negociadas e preços médios de CBIO</v>
      </c>
      <c r="D5" s="13"/>
    </row>
    <row r="6" spans="1:126">
      <c r="C6" s="68"/>
    </row>
    <row r="7" spans="1:126" ht="28.8">
      <c r="A7" s="74" t="s">
        <v>204</v>
      </c>
      <c r="C7" s="50" t="s">
        <v>210</v>
      </c>
      <c r="D7" s="5" t="s">
        <v>211</v>
      </c>
    </row>
    <row r="8" spans="1:126">
      <c r="B8" s="4"/>
      <c r="C8" s="32" t="s">
        <v>217</v>
      </c>
      <c r="D8" s="32" t="s">
        <v>212</v>
      </c>
    </row>
    <row r="9" spans="1:126">
      <c r="A9" s="89">
        <v>43948</v>
      </c>
      <c r="B9" s="6"/>
      <c r="C9" s="55">
        <v>0</v>
      </c>
      <c r="D9" s="47"/>
      <c r="E9" s="42"/>
    </row>
    <row r="10" spans="1:126">
      <c r="A10" s="89">
        <v>43949</v>
      </c>
      <c r="B10" s="6"/>
      <c r="C10" s="55">
        <v>0</v>
      </c>
      <c r="D10" s="47"/>
      <c r="E10" s="42"/>
    </row>
    <row r="11" spans="1:126">
      <c r="A11" s="89">
        <v>43950</v>
      </c>
      <c r="B11" s="6"/>
      <c r="C11" s="55">
        <v>0</v>
      </c>
      <c r="D11" s="47"/>
      <c r="F11" s="42"/>
    </row>
    <row r="12" spans="1:126">
      <c r="A12" s="89">
        <v>43951</v>
      </c>
      <c r="B12" s="6"/>
      <c r="C12" s="55">
        <v>0</v>
      </c>
      <c r="D12" s="47"/>
      <c r="F12" s="42"/>
    </row>
    <row r="13" spans="1:126">
      <c r="A13" s="89">
        <v>43952</v>
      </c>
      <c r="B13" s="6"/>
      <c r="C13" s="55">
        <v>0</v>
      </c>
      <c r="D13" s="47"/>
    </row>
    <row r="14" spans="1:126">
      <c r="A14" s="89">
        <v>43953</v>
      </c>
      <c r="B14" s="6"/>
      <c r="C14" s="55">
        <v>0</v>
      </c>
      <c r="D14" s="47"/>
    </row>
    <row r="15" spans="1:126">
      <c r="A15" s="89">
        <v>43954</v>
      </c>
      <c r="B15" s="6"/>
      <c r="C15" s="55">
        <v>0</v>
      </c>
      <c r="D15" s="47"/>
    </row>
    <row r="16" spans="1:126">
      <c r="A16" s="89">
        <v>43955</v>
      </c>
      <c r="B16" s="6"/>
      <c r="C16" s="55">
        <v>0</v>
      </c>
      <c r="D16" s="47"/>
    </row>
    <row r="17" spans="1:8">
      <c r="A17" s="89">
        <v>43956</v>
      </c>
      <c r="B17" s="6"/>
      <c r="C17" s="55">
        <v>0</v>
      </c>
      <c r="D17" s="47"/>
      <c r="F17" s="42"/>
    </row>
    <row r="18" spans="1:8">
      <c r="A18" s="89">
        <v>43957</v>
      </c>
      <c r="B18" s="6"/>
      <c r="C18" s="55">
        <v>0</v>
      </c>
      <c r="D18" s="47"/>
      <c r="F18" s="42"/>
    </row>
    <row r="19" spans="1:8">
      <c r="A19" s="89">
        <v>43958</v>
      </c>
      <c r="B19" s="6"/>
      <c r="C19" s="55">
        <v>0</v>
      </c>
      <c r="D19" s="47"/>
    </row>
    <row r="20" spans="1:8">
      <c r="A20" s="89">
        <v>43959</v>
      </c>
      <c r="B20" s="6"/>
      <c r="C20" s="55">
        <v>0</v>
      </c>
      <c r="D20" s="47"/>
      <c r="H20" s="12"/>
    </row>
    <row r="21" spans="1:8">
      <c r="A21" s="89">
        <v>43960</v>
      </c>
      <c r="B21" s="6"/>
      <c r="C21" s="55">
        <v>0</v>
      </c>
      <c r="D21" s="47"/>
    </row>
    <row r="22" spans="1:8">
      <c r="A22" s="89">
        <v>43961</v>
      </c>
      <c r="B22" s="6"/>
      <c r="C22" s="55">
        <v>0</v>
      </c>
      <c r="D22" s="47"/>
    </row>
    <row r="23" spans="1:8">
      <c r="A23" s="89">
        <v>43962</v>
      </c>
      <c r="B23" s="6"/>
      <c r="C23" s="55">
        <v>0</v>
      </c>
      <c r="D23" s="47"/>
    </row>
    <row r="24" spans="1:8">
      <c r="A24" s="89">
        <v>43963</v>
      </c>
      <c r="B24" s="6"/>
      <c r="C24" s="55">
        <v>0</v>
      </c>
      <c r="D24" s="47"/>
    </row>
    <row r="25" spans="1:8">
      <c r="A25" s="89">
        <v>43964</v>
      </c>
      <c r="B25" s="6"/>
      <c r="C25" s="55">
        <v>0</v>
      </c>
      <c r="D25" s="47"/>
    </row>
    <row r="26" spans="1:8">
      <c r="A26" s="89">
        <v>43965</v>
      </c>
      <c r="B26" s="6"/>
      <c r="C26" s="55">
        <v>0</v>
      </c>
      <c r="D26" s="47"/>
    </row>
    <row r="27" spans="1:8">
      <c r="A27" s="89">
        <v>43966</v>
      </c>
      <c r="B27" s="6"/>
      <c r="C27" s="55">
        <v>0</v>
      </c>
      <c r="D27" s="47"/>
    </row>
    <row r="28" spans="1:8">
      <c r="A28" s="89">
        <v>43967</v>
      </c>
      <c r="B28" s="6"/>
      <c r="C28" s="55">
        <v>0</v>
      </c>
      <c r="D28" s="47"/>
    </row>
    <row r="29" spans="1:8">
      <c r="A29" s="89">
        <v>43968</v>
      </c>
      <c r="B29" s="6"/>
      <c r="C29" s="55">
        <v>0</v>
      </c>
      <c r="D29" s="47"/>
    </row>
    <row r="30" spans="1:8">
      <c r="A30" s="89">
        <v>43969</v>
      </c>
      <c r="B30" s="6"/>
      <c r="C30" s="55">
        <v>0</v>
      </c>
      <c r="D30" s="47"/>
    </row>
    <row r="31" spans="1:8">
      <c r="A31" s="89">
        <v>43970</v>
      </c>
      <c r="B31" s="6"/>
      <c r="C31" s="55">
        <v>0</v>
      </c>
      <c r="D31" s="47"/>
    </row>
    <row r="32" spans="1:8">
      <c r="A32" s="89">
        <v>43971</v>
      </c>
      <c r="B32" s="6"/>
      <c r="C32" s="55">
        <v>0</v>
      </c>
      <c r="D32" s="47"/>
    </row>
    <row r="33" spans="1:4">
      <c r="A33" s="89">
        <v>43972</v>
      </c>
      <c r="B33" s="6"/>
      <c r="C33" s="55">
        <v>0</v>
      </c>
      <c r="D33" s="47"/>
    </row>
    <row r="34" spans="1:4">
      <c r="A34" s="89">
        <v>43973</v>
      </c>
      <c r="B34" s="6"/>
      <c r="C34" s="55">
        <v>0</v>
      </c>
      <c r="D34" s="47"/>
    </row>
    <row r="35" spans="1:4">
      <c r="A35" s="89">
        <v>43974</v>
      </c>
      <c r="B35" s="6"/>
      <c r="C35" s="55">
        <v>0</v>
      </c>
      <c r="D35" s="47"/>
    </row>
    <row r="36" spans="1:4">
      <c r="A36" s="89">
        <v>43975</v>
      </c>
      <c r="B36" s="6"/>
      <c r="C36" s="55">
        <v>0</v>
      </c>
      <c r="D36" s="47"/>
    </row>
    <row r="37" spans="1:4">
      <c r="A37" s="89">
        <v>43976</v>
      </c>
      <c r="B37" s="6"/>
      <c r="C37" s="55">
        <v>0</v>
      </c>
      <c r="D37" s="47"/>
    </row>
    <row r="38" spans="1:4">
      <c r="A38" s="89">
        <v>43977</v>
      </c>
      <c r="B38" s="6"/>
      <c r="C38" s="55">
        <v>0</v>
      </c>
      <c r="D38" s="47"/>
    </row>
    <row r="39" spans="1:4">
      <c r="A39" s="89">
        <v>43978</v>
      </c>
      <c r="B39" s="6"/>
      <c r="C39" s="55">
        <v>0</v>
      </c>
      <c r="D39" s="47"/>
    </row>
    <row r="40" spans="1:4">
      <c r="A40" s="89">
        <v>43979</v>
      </c>
      <c r="B40" s="6"/>
      <c r="C40" s="55">
        <v>0</v>
      </c>
      <c r="D40" s="47"/>
    </row>
    <row r="41" spans="1:4">
      <c r="A41" s="89">
        <v>43980</v>
      </c>
      <c r="B41" s="6"/>
      <c r="C41" s="55">
        <v>0</v>
      </c>
      <c r="D41" s="47"/>
    </row>
    <row r="42" spans="1:4">
      <c r="A42" s="89">
        <v>43981</v>
      </c>
      <c r="B42" s="6"/>
      <c r="C42" s="55">
        <v>0</v>
      </c>
      <c r="D42" s="47"/>
    </row>
    <row r="43" spans="1:4">
      <c r="A43" s="89">
        <v>43982</v>
      </c>
      <c r="B43" s="6"/>
      <c r="C43" s="55">
        <v>0</v>
      </c>
      <c r="D43" s="47"/>
    </row>
    <row r="44" spans="1:4">
      <c r="A44" s="89">
        <v>43983</v>
      </c>
      <c r="B44" s="6"/>
      <c r="C44" s="55">
        <v>0</v>
      </c>
      <c r="D44" s="47"/>
    </row>
    <row r="45" spans="1:4">
      <c r="A45" s="89">
        <v>43984</v>
      </c>
      <c r="B45" s="6"/>
      <c r="C45" s="55">
        <v>0</v>
      </c>
      <c r="D45" s="47"/>
    </row>
    <row r="46" spans="1:4">
      <c r="A46" s="89">
        <v>43985</v>
      </c>
      <c r="B46" s="6"/>
      <c r="C46" s="55">
        <v>0</v>
      </c>
      <c r="D46" s="47"/>
    </row>
    <row r="47" spans="1:4">
      <c r="A47" s="89">
        <v>43986</v>
      </c>
      <c r="B47" s="6"/>
      <c r="C47" s="55">
        <v>0</v>
      </c>
      <c r="D47" s="47"/>
    </row>
    <row r="48" spans="1:4">
      <c r="A48" s="89">
        <v>43987</v>
      </c>
      <c r="B48" s="6"/>
      <c r="C48" s="55">
        <v>0</v>
      </c>
      <c r="D48" s="47"/>
    </row>
    <row r="49" spans="1:4">
      <c r="A49" s="89">
        <v>43988</v>
      </c>
      <c r="B49" s="6"/>
      <c r="C49" s="55">
        <v>0</v>
      </c>
      <c r="D49" s="47"/>
    </row>
    <row r="50" spans="1:4">
      <c r="A50" s="89">
        <v>43989</v>
      </c>
      <c r="B50" s="6"/>
      <c r="C50" s="55">
        <v>0</v>
      </c>
      <c r="D50" s="47"/>
    </row>
    <row r="51" spans="1:4">
      <c r="A51" s="89">
        <v>43990</v>
      </c>
      <c r="B51" s="6"/>
      <c r="C51" s="55">
        <v>0</v>
      </c>
      <c r="D51" s="47"/>
    </row>
    <row r="52" spans="1:4">
      <c r="A52" s="89">
        <v>43991</v>
      </c>
      <c r="B52" s="6"/>
      <c r="C52" s="55">
        <v>0</v>
      </c>
      <c r="D52" s="47"/>
    </row>
    <row r="53" spans="1:4">
      <c r="A53" s="89">
        <v>43992</v>
      </c>
      <c r="B53" s="6"/>
      <c r="C53" s="55">
        <v>0</v>
      </c>
      <c r="D53" s="47"/>
    </row>
    <row r="54" spans="1:4">
      <c r="A54" s="89">
        <v>43993</v>
      </c>
      <c r="B54" s="6"/>
      <c r="C54" s="55">
        <v>0</v>
      </c>
      <c r="D54" s="47"/>
    </row>
    <row r="55" spans="1:4">
      <c r="A55" s="89">
        <v>43994</v>
      </c>
      <c r="B55" s="6"/>
      <c r="C55" s="55">
        <v>0</v>
      </c>
      <c r="D55" s="47"/>
    </row>
    <row r="56" spans="1:4">
      <c r="A56" s="89">
        <v>43995</v>
      </c>
      <c r="B56" s="6"/>
      <c r="C56" s="55">
        <v>0</v>
      </c>
      <c r="D56" s="47"/>
    </row>
    <row r="57" spans="1:4">
      <c r="A57" s="89">
        <v>43996</v>
      </c>
      <c r="B57" s="6"/>
      <c r="C57" s="55">
        <v>0</v>
      </c>
      <c r="D57" s="47"/>
    </row>
    <row r="58" spans="1:4">
      <c r="A58" s="89">
        <v>43997</v>
      </c>
      <c r="B58" s="6"/>
      <c r="C58" s="55">
        <v>200</v>
      </c>
      <c r="D58" s="47">
        <v>50.5</v>
      </c>
    </row>
    <row r="59" spans="1:4">
      <c r="A59" s="89">
        <v>43998</v>
      </c>
      <c r="B59" s="6"/>
      <c r="C59" s="55">
        <v>0</v>
      </c>
      <c r="D59" s="47"/>
    </row>
    <row r="60" spans="1:4">
      <c r="A60" s="89">
        <v>43999</v>
      </c>
      <c r="B60" s="6"/>
      <c r="C60" s="55">
        <v>0</v>
      </c>
      <c r="D60" s="47"/>
    </row>
    <row r="61" spans="1:4">
      <c r="A61" s="89">
        <v>44000</v>
      </c>
      <c r="B61" s="6"/>
      <c r="C61" s="55">
        <v>0</v>
      </c>
      <c r="D61" s="47"/>
    </row>
    <row r="62" spans="1:4">
      <c r="A62" s="89">
        <v>44001</v>
      </c>
      <c r="B62" s="6"/>
      <c r="C62" s="55">
        <v>0</v>
      </c>
      <c r="D62" s="47"/>
    </row>
    <row r="63" spans="1:4">
      <c r="A63" s="89">
        <v>44002</v>
      </c>
      <c r="B63" s="6"/>
      <c r="C63" s="55">
        <v>0</v>
      </c>
      <c r="D63" s="47"/>
    </row>
    <row r="64" spans="1:4">
      <c r="A64" s="89">
        <v>44003</v>
      </c>
      <c r="B64" s="6"/>
      <c r="C64" s="55">
        <v>0</v>
      </c>
      <c r="D64" s="47"/>
    </row>
    <row r="65" spans="1:4">
      <c r="A65" s="89">
        <v>44004</v>
      </c>
      <c r="B65" s="6"/>
      <c r="C65" s="55">
        <v>0</v>
      </c>
      <c r="D65" s="47"/>
    </row>
    <row r="66" spans="1:4">
      <c r="A66" s="89">
        <v>44005</v>
      </c>
      <c r="B66" s="6"/>
      <c r="C66" s="55">
        <v>0</v>
      </c>
      <c r="D66" s="47"/>
    </row>
    <row r="67" spans="1:4">
      <c r="A67" s="89">
        <v>44006</v>
      </c>
      <c r="B67" s="6"/>
      <c r="C67" s="55">
        <v>0</v>
      </c>
      <c r="D67" s="47"/>
    </row>
    <row r="68" spans="1:4">
      <c r="A68" s="89">
        <v>44007</v>
      </c>
      <c r="B68" s="6"/>
      <c r="C68" s="55">
        <v>4000</v>
      </c>
      <c r="D68" s="47">
        <v>15</v>
      </c>
    </row>
    <row r="69" spans="1:4">
      <c r="A69" s="89">
        <v>44008</v>
      </c>
      <c r="B69" s="6"/>
      <c r="C69" s="55">
        <v>0</v>
      </c>
      <c r="D69" s="47"/>
    </row>
    <row r="70" spans="1:4">
      <c r="A70" s="89">
        <v>44009</v>
      </c>
      <c r="B70" s="6"/>
      <c r="C70" s="55">
        <v>0</v>
      </c>
      <c r="D70" s="47"/>
    </row>
    <row r="71" spans="1:4">
      <c r="A71" s="89">
        <v>44010</v>
      </c>
      <c r="B71" s="6"/>
      <c r="C71" s="55">
        <v>0</v>
      </c>
      <c r="D71" s="47"/>
    </row>
    <row r="72" spans="1:4">
      <c r="A72" s="89">
        <v>44011</v>
      </c>
      <c r="B72" s="6"/>
      <c r="C72" s="55">
        <v>0</v>
      </c>
      <c r="D72" s="47"/>
    </row>
    <row r="73" spans="1:4">
      <c r="A73" s="89">
        <v>44012</v>
      </c>
      <c r="B73" s="6"/>
      <c r="C73" s="55">
        <v>2000</v>
      </c>
      <c r="D73" s="47">
        <v>15</v>
      </c>
    </row>
    <row r="74" spans="1:4">
      <c r="A74" s="89">
        <v>44013</v>
      </c>
      <c r="B74" s="6"/>
      <c r="C74" s="55">
        <v>2000</v>
      </c>
      <c r="D74" s="47">
        <v>18</v>
      </c>
    </row>
    <row r="75" spans="1:4">
      <c r="A75" s="89">
        <v>44014</v>
      </c>
      <c r="B75" s="6"/>
      <c r="C75" s="55">
        <v>0</v>
      </c>
      <c r="D75" s="47"/>
    </row>
    <row r="76" spans="1:4">
      <c r="A76" s="89">
        <v>44015</v>
      </c>
      <c r="B76" s="6"/>
      <c r="C76" s="55">
        <v>2000</v>
      </c>
      <c r="D76" s="47">
        <v>21</v>
      </c>
    </row>
    <row r="77" spans="1:4">
      <c r="A77" s="89">
        <v>44016</v>
      </c>
      <c r="B77" s="6"/>
      <c r="C77" s="55">
        <v>0</v>
      </c>
      <c r="D77" s="47"/>
    </row>
    <row r="78" spans="1:4">
      <c r="A78" s="89">
        <v>44017</v>
      </c>
      <c r="B78" s="6"/>
      <c r="C78" s="55">
        <v>0</v>
      </c>
      <c r="D78" s="47"/>
    </row>
    <row r="79" spans="1:4">
      <c r="A79" s="89">
        <v>44018</v>
      </c>
      <c r="B79" s="6"/>
      <c r="C79" s="55">
        <v>2000</v>
      </c>
      <c r="D79" s="47">
        <v>20</v>
      </c>
    </row>
    <row r="80" spans="1:4">
      <c r="A80" s="89">
        <v>44019</v>
      </c>
      <c r="B80" s="6"/>
      <c r="C80" s="55">
        <v>0</v>
      </c>
      <c r="D80" s="47"/>
    </row>
    <row r="81" spans="1:4">
      <c r="A81" s="89">
        <v>44020</v>
      </c>
      <c r="B81" s="6"/>
      <c r="C81" s="55">
        <v>0</v>
      </c>
      <c r="D81" s="47"/>
    </row>
    <row r="82" spans="1:4">
      <c r="A82" s="89">
        <v>44021</v>
      </c>
      <c r="B82" s="6"/>
      <c r="C82" s="55">
        <v>0</v>
      </c>
      <c r="D82" s="47"/>
    </row>
    <row r="83" spans="1:4">
      <c r="A83" s="89">
        <v>44022</v>
      </c>
      <c r="B83" s="6"/>
      <c r="C83" s="55">
        <v>10038</v>
      </c>
      <c r="D83" s="47">
        <v>20</v>
      </c>
    </row>
    <row r="84" spans="1:4">
      <c r="A84" s="89">
        <v>44023</v>
      </c>
      <c r="B84" s="6"/>
      <c r="C84" s="55">
        <v>0</v>
      </c>
      <c r="D84" s="47"/>
    </row>
    <row r="85" spans="1:4">
      <c r="A85" s="89">
        <v>44024</v>
      </c>
      <c r="B85" s="6"/>
      <c r="C85" s="55">
        <v>0</v>
      </c>
      <c r="D85" s="47"/>
    </row>
    <row r="86" spans="1:4">
      <c r="A86" s="89">
        <v>44025</v>
      </c>
      <c r="B86" s="6"/>
      <c r="C86" s="55">
        <v>0</v>
      </c>
      <c r="D86" s="47"/>
    </row>
    <row r="87" spans="1:4">
      <c r="A87" s="89">
        <v>44026</v>
      </c>
      <c r="B87" s="6"/>
      <c r="C87" s="55">
        <v>0</v>
      </c>
      <c r="D87" s="47"/>
    </row>
    <row r="88" spans="1:4">
      <c r="A88" s="89">
        <v>44027</v>
      </c>
      <c r="B88" s="6"/>
      <c r="C88" s="55">
        <v>0</v>
      </c>
      <c r="D88" s="47"/>
    </row>
    <row r="89" spans="1:4">
      <c r="A89" s="89">
        <v>44028</v>
      </c>
      <c r="B89" s="6"/>
      <c r="C89" s="55">
        <v>0</v>
      </c>
      <c r="D89" s="47"/>
    </row>
    <row r="90" spans="1:4">
      <c r="A90" s="89">
        <v>44029</v>
      </c>
      <c r="B90" s="6"/>
      <c r="C90" s="55">
        <v>10450</v>
      </c>
      <c r="D90" s="47">
        <v>20</v>
      </c>
    </row>
    <row r="91" spans="1:4">
      <c r="A91" s="89">
        <v>44030</v>
      </c>
      <c r="B91" s="6"/>
      <c r="C91" s="55">
        <v>0</v>
      </c>
      <c r="D91" s="47"/>
    </row>
    <row r="92" spans="1:4">
      <c r="A92" s="89">
        <v>44031</v>
      </c>
      <c r="B92" s="6"/>
      <c r="C92" s="55">
        <v>0</v>
      </c>
      <c r="D92" s="47"/>
    </row>
    <row r="93" spans="1:4">
      <c r="A93" s="89">
        <v>44032</v>
      </c>
      <c r="B93" s="6"/>
      <c r="C93" s="55">
        <v>245</v>
      </c>
      <c r="D93" s="47">
        <v>20</v>
      </c>
    </row>
    <row r="94" spans="1:4">
      <c r="A94" s="89">
        <v>44033</v>
      </c>
      <c r="B94" s="6"/>
      <c r="C94" s="55">
        <v>4000</v>
      </c>
      <c r="D94" s="47">
        <v>20</v>
      </c>
    </row>
    <row r="95" spans="1:4">
      <c r="A95" s="89">
        <v>44034</v>
      </c>
      <c r="B95" s="6"/>
      <c r="C95" s="55">
        <v>0</v>
      </c>
      <c r="D95" s="47"/>
    </row>
    <row r="96" spans="1:4">
      <c r="A96" s="89">
        <v>44035</v>
      </c>
      <c r="B96" s="6"/>
      <c r="C96" s="55">
        <v>6000</v>
      </c>
      <c r="D96" s="47">
        <v>20.166665999999999</v>
      </c>
    </row>
    <row r="97" spans="1:4">
      <c r="A97" s="89">
        <v>44036</v>
      </c>
      <c r="B97" s="6"/>
      <c r="C97" s="55">
        <v>40500</v>
      </c>
      <c r="D97" s="47">
        <v>19.6666666666667</v>
      </c>
    </row>
    <row r="98" spans="1:4">
      <c r="A98" s="89">
        <v>44037</v>
      </c>
      <c r="B98" s="6"/>
      <c r="C98" s="55">
        <v>0</v>
      </c>
      <c r="D98" s="47"/>
    </row>
    <row r="99" spans="1:4">
      <c r="A99" s="89">
        <v>44038</v>
      </c>
      <c r="B99" s="6"/>
      <c r="C99" s="55">
        <v>0</v>
      </c>
      <c r="D99" s="47"/>
    </row>
    <row r="100" spans="1:4">
      <c r="A100" s="89">
        <v>44039</v>
      </c>
      <c r="B100" s="6"/>
      <c r="C100" s="55">
        <v>4975</v>
      </c>
      <c r="D100" s="47">
        <v>19.899999999999999</v>
      </c>
    </row>
    <row r="101" spans="1:4">
      <c r="A101" s="89">
        <v>44040</v>
      </c>
      <c r="B101" s="6"/>
      <c r="C101" s="55">
        <v>55000</v>
      </c>
      <c r="D101" s="47">
        <v>20</v>
      </c>
    </row>
    <row r="102" spans="1:4">
      <c r="A102" s="89">
        <v>44041</v>
      </c>
      <c r="B102" s="6"/>
      <c r="C102" s="55">
        <v>1195</v>
      </c>
      <c r="D102" s="47">
        <v>20</v>
      </c>
    </row>
    <row r="103" spans="1:4">
      <c r="A103" s="89">
        <v>44042</v>
      </c>
      <c r="B103" s="6"/>
      <c r="C103" s="55">
        <v>200</v>
      </c>
      <c r="D103" s="47">
        <v>20</v>
      </c>
    </row>
    <row r="104" spans="1:4">
      <c r="A104" s="89">
        <v>44043</v>
      </c>
      <c r="B104" s="6"/>
      <c r="C104" s="55">
        <v>1950</v>
      </c>
      <c r="D104" s="47">
        <v>19.5</v>
      </c>
    </row>
    <row r="105" spans="1:4">
      <c r="A105" s="89">
        <v>44044</v>
      </c>
      <c r="B105" s="6"/>
      <c r="C105" s="55">
        <v>0</v>
      </c>
      <c r="D105" s="47"/>
    </row>
    <row r="106" spans="1:4">
      <c r="A106" s="89">
        <v>44045</v>
      </c>
      <c r="B106" s="6"/>
      <c r="C106" s="55">
        <v>0</v>
      </c>
      <c r="D106" s="47"/>
    </row>
    <row r="107" spans="1:4">
      <c r="A107" s="89">
        <v>44046</v>
      </c>
      <c r="B107" s="6"/>
      <c r="C107" s="55">
        <v>256</v>
      </c>
      <c r="D107" s="47">
        <v>21</v>
      </c>
    </row>
    <row r="108" spans="1:4">
      <c r="A108" s="89">
        <v>44047</v>
      </c>
      <c r="B108" s="6"/>
      <c r="C108" s="55">
        <v>6190</v>
      </c>
      <c r="D108" s="47">
        <v>20.3333333333333</v>
      </c>
    </row>
    <row r="109" spans="1:4">
      <c r="A109" s="89">
        <v>44048</v>
      </c>
      <c r="B109" s="6"/>
      <c r="C109" s="55">
        <v>4394</v>
      </c>
      <c r="D109" s="47">
        <v>20.8</v>
      </c>
    </row>
    <row r="110" spans="1:4">
      <c r="A110" s="89">
        <v>44049</v>
      </c>
      <c r="B110" s="6"/>
      <c r="C110" s="55">
        <v>8500</v>
      </c>
      <c r="D110" s="47">
        <v>19.920000000000002</v>
      </c>
    </row>
    <row r="111" spans="1:4">
      <c r="A111" s="89">
        <v>44050</v>
      </c>
      <c r="B111" s="6"/>
      <c r="C111" s="55">
        <v>40400</v>
      </c>
      <c r="D111" s="47">
        <v>20</v>
      </c>
    </row>
    <row r="112" spans="1:4">
      <c r="A112" s="89">
        <v>44051</v>
      </c>
      <c r="B112" s="6"/>
      <c r="C112" s="55">
        <v>0</v>
      </c>
      <c r="D112" s="47"/>
    </row>
    <row r="113" spans="1:5">
      <c r="A113" s="89">
        <v>44052</v>
      </c>
      <c r="B113" s="6"/>
      <c r="C113" s="55">
        <v>0</v>
      </c>
      <c r="D113" s="47"/>
    </row>
    <row r="114" spans="1:5">
      <c r="A114" s="89">
        <v>44053</v>
      </c>
      <c r="B114" s="6"/>
      <c r="C114" s="55">
        <v>1474</v>
      </c>
      <c r="D114" s="47">
        <v>20</v>
      </c>
    </row>
    <row r="115" spans="1:5">
      <c r="A115" s="89">
        <v>44054</v>
      </c>
      <c r="B115" s="6"/>
      <c r="C115" s="55">
        <v>44460</v>
      </c>
      <c r="D115" s="47">
        <v>20.157048</v>
      </c>
    </row>
    <row r="116" spans="1:5">
      <c r="A116" s="89">
        <v>44055</v>
      </c>
      <c r="B116" s="6"/>
      <c r="C116" s="55">
        <v>0</v>
      </c>
      <c r="D116" s="47"/>
    </row>
    <row r="117" spans="1:5">
      <c r="A117" s="89">
        <v>44056</v>
      </c>
      <c r="B117" s="6"/>
      <c r="C117" s="55">
        <v>10000</v>
      </c>
      <c r="D117" s="47">
        <v>20</v>
      </c>
    </row>
    <row r="118" spans="1:5">
      <c r="A118" s="89">
        <v>44057</v>
      </c>
      <c r="B118" s="6"/>
      <c r="C118" s="55">
        <v>45000</v>
      </c>
      <c r="D118" s="47">
        <v>19.75</v>
      </c>
    </row>
    <row r="119" spans="1:5">
      <c r="A119" s="89">
        <v>44058</v>
      </c>
      <c r="B119" s="6"/>
      <c r="C119" s="55">
        <v>0</v>
      </c>
      <c r="D119" s="47"/>
    </row>
    <row r="120" spans="1:5">
      <c r="A120" s="89">
        <v>44059</v>
      </c>
      <c r="B120" s="6"/>
      <c r="C120" s="55">
        <v>0</v>
      </c>
      <c r="D120" s="47"/>
    </row>
    <row r="121" spans="1:5">
      <c r="A121" s="89">
        <v>44060</v>
      </c>
      <c r="B121" s="6"/>
      <c r="C121" s="55">
        <v>5000</v>
      </c>
      <c r="D121" s="47">
        <v>20</v>
      </c>
    </row>
    <row r="122" spans="1:5">
      <c r="A122" s="89">
        <v>44061</v>
      </c>
      <c r="B122" s="6"/>
      <c r="C122" s="55">
        <v>0</v>
      </c>
      <c r="D122" s="47"/>
    </row>
    <row r="123" spans="1:5">
      <c r="A123" s="89">
        <v>44062</v>
      </c>
      <c r="B123" s="6"/>
      <c r="C123" s="55">
        <v>11400</v>
      </c>
      <c r="D123" s="47">
        <v>20</v>
      </c>
    </row>
    <row r="124" spans="1:5">
      <c r="A124" s="89">
        <v>44063</v>
      </c>
      <c r="B124" s="6"/>
      <c r="C124" s="55">
        <v>16728</v>
      </c>
      <c r="D124" s="47">
        <v>20</v>
      </c>
      <c r="E124" s="107"/>
    </row>
    <row r="125" spans="1:5">
      <c r="A125" s="89">
        <v>44064</v>
      </c>
      <c r="B125" s="6"/>
      <c r="C125" s="55">
        <v>48920</v>
      </c>
      <c r="D125" s="47">
        <v>19.757075</v>
      </c>
    </row>
    <row r="126" spans="1:5">
      <c r="A126" s="89">
        <v>44065</v>
      </c>
      <c r="B126" s="6"/>
      <c r="C126" s="55">
        <v>0</v>
      </c>
      <c r="D126" s="47"/>
    </row>
    <row r="127" spans="1:5">
      <c r="A127" s="89">
        <v>44066</v>
      </c>
      <c r="B127" s="6"/>
      <c r="C127" s="55">
        <v>0</v>
      </c>
      <c r="D127" s="47"/>
    </row>
    <row r="128" spans="1:5">
      <c r="A128" s="89">
        <v>44067</v>
      </c>
      <c r="B128" s="6"/>
      <c r="C128" s="55">
        <v>20000</v>
      </c>
      <c r="D128" s="47">
        <v>19.75</v>
      </c>
    </row>
    <row r="129" spans="1:4">
      <c r="A129" s="89">
        <v>44068</v>
      </c>
      <c r="B129" s="6"/>
      <c r="C129" s="55">
        <v>4000</v>
      </c>
      <c r="D129" s="47">
        <v>19.75</v>
      </c>
    </row>
    <row r="130" spans="1:4">
      <c r="A130" s="89">
        <v>44069</v>
      </c>
      <c r="B130" s="6"/>
      <c r="C130" s="55">
        <v>50000</v>
      </c>
      <c r="D130" s="47">
        <v>19.75</v>
      </c>
    </row>
    <row r="131" spans="1:4">
      <c r="A131" s="89">
        <v>44070</v>
      </c>
      <c r="B131" s="6"/>
      <c r="C131" s="55">
        <v>49197</v>
      </c>
      <c r="D131" s="47">
        <v>19.7777777777778</v>
      </c>
    </row>
    <row r="132" spans="1:4">
      <c r="A132" s="89">
        <v>44071</v>
      </c>
      <c r="B132" s="6"/>
      <c r="C132" s="55">
        <v>41200</v>
      </c>
      <c r="D132" s="47">
        <v>19.8928571428571</v>
      </c>
    </row>
    <row r="133" spans="1:4">
      <c r="A133" s="89">
        <v>44072</v>
      </c>
      <c r="B133" s="6"/>
      <c r="C133" s="55">
        <v>0</v>
      </c>
      <c r="D133" s="47"/>
    </row>
    <row r="134" spans="1:4">
      <c r="A134" s="89">
        <v>44073</v>
      </c>
      <c r="B134" s="6"/>
      <c r="C134" s="55">
        <v>0</v>
      </c>
      <c r="D134" s="47"/>
    </row>
    <row r="135" spans="1:4">
      <c r="A135" s="89">
        <v>44074</v>
      </c>
      <c r="B135" s="6"/>
      <c r="C135" s="55">
        <v>29634</v>
      </c>
      <c r="D135" s="47">
        <v>19.964285714285701</v>
      </c>
    </row>
    <row r="136" spans="1:4">
      <c r="A136" s="89">
        <v>44075</v>
      </c>
      <c r="B136" s="6"/>
      <c r="C136" s="55">
        <v>42162</v>
      </c>
      <c r="D136" s="47">
        <v>19.8333333333333</v>
      </c>
    </row>
    <row r="137" spans="1:4">
      <c r="A137" s="89">
        <v>44076</v>
      </c>
      <c r="B137" s="6"/>
      <c r="C137" s="55">
        <v>31836</v>
      </c>
      <c r="D137" s="47">
        <v>19.850000000000001</v>
      </c>
    </row>
    <row r="138" spans="1:4">
      <c r="A138" s="89">
        <v>44077</v>
      </c>
      <c r="B138" s="6"/>
      <c r="C138" s="55">
        <v>59744</v>
      </c>
      <c r="D138" s="47">
        <v>19.986363636363599</v>
      </c>
    </row>
    <row r="139" spans="1:4">
      <c r="A139" s="89">
        <v>44078</v>
      </c>
      <c r="B139" s="6"/>
      <c r="C139" s="55">
        <v>114181</v>
      </c>
      <c r="D139" s="47">
        <v>20.015906285714301</v>
      </c>
    </row>
    <row r="140" spans="1:4">
      <c r="A140" s="89">
        <v>44079</v>
      </c>
      <c r="B140" s="6"/>
      <c r="C140" s="55">
        <v>0</v>
      </c>
      <c r="D140" s="47"/>
    </row>
    <row r="141" spans="1:4">
      <c r="A141" s="89">
        <v>44080</v>
      </c>
      <c r="B141" s="6"/>
      <c r="C141" s="55">
        <v>0</v>
      </c>
      <c r="D141" s="47"/>
    </row>
    <row r="142" spans="1:4">
      <c r="A142" s="89">
        <v>44081</v>
      </c>
      <c r="B142" s="6"/>
      <c r="C142" s="55">
        <v>0</v>
      </c>
      <c r="D142" s="47"/>
    </row>
    <row r="143" spans="1:4">
      <c r="A143" s="89">
        <v>44082</v>
      </c>
      <c r="B143" s="6"/>
      <c r="C143" s="55">
        <v>71000</v>
      </c>
      <c r="D143" s="47">
        <v>20.0277777777778</v>
      </c>
    </row>
    <row r="144" spans="1:4">
      <c r="A144" s="89">
        <v>44083</v>
      </c>
      <c r="B144" s="6"/>
      <c r="C144" s="55">
        <v>8350</v>
      </c>
      <c r="D144" s="47">
        <v>20.7</v>
      </c>
    </row>
    <row r="145" spans="1:5">
      <c r="A145" s="89">
        <v>44084</v>
      </c>
      <c r="B145" s="6"/>
      <c r="C145" s="55">
        <v>48838</v>
      </c>
      <c r="D145" s="47">
        <v>21.274856499999999</v>
      </c>
      <c r="E145" s="107"/>
    </row>
    <row r="146" spans="1:5">
      <c r="A146" s="89">
        <v>44085</v>
      </c>
      <c r="B146" s="6"/>
      <c r="C146" s="55">
        <v>137348</v>
      </c>
      <c r="D146" s="47">
        <v>22.023231476190499</v>
      </c>
    </row>
    <row r="147" spans="1:5">
      <c r="A147" s="89">
        <v>44086</v>
      </c>
      <c r="B147" s="6"/>
      <c r="C147" s="55">
        <v>0</v>
      </c>
      <c r="D147" s="47"/>
    </row>
    <row r="148" spans="1:5">
      <c r="A148" s="89">
        <v>44087</v>
      </c>
      <c r="B148" s="6"/>
      <c r="C148" s="55">
        <v>0</v>
      </c>
      <c r="D148" s="47"/>
    </row>
    <row r="149" spans="1:5">
      <c r="A149" s="89">
        <v>44088</v>
      </c>
      <c r="B149" s="6"/>
      <c r="C149" s="55">
        <v>4492</v>
      </c>
      <c r="D149" s="47">
        <v>22</v>
      </c>
    </row>
    <row r="150" spans="1:5">
      <c r="A150" s="89">
        <v>44089</v>
      </c>
      <c r="B150" s="6"/>
      <c r="C150" s="55">
        <v>68000</v>
      </c>
      <c r="D150" s="47">
        <v>23.867857142857101</v>
      </c>
    </row>
    <row r="151" spans="1:5">
      <c r="A151" s="89">
        <v>44090</v>
      </c>
      <c r="B151" s="6"/>
      <c r="C151" s="55">
        <v>147264</v>
      </c>
      <c r="D151" s="47">
        <v>23.6185714285714</v>
      </c>
    </row>
    <row r="152" spans="1:5">
      <c r="A152" s="89">
        <v>44091</v>
      </c>
      <c r="B152" s="6"/>
      <c r="C152" s="55">
        <v>200129</v>
      </c>
      <c r="D152" s="47">
        <v>25.589459432432399</v>
      </c>
    </row>
    <row r="153" spans="1:5">
      <c r="A153" s="89">
        <v>44092</v>
      </c>
      <c r="B153" s="6"/>
      <c r="C153" s="55">
        <v>227350</v>
      </c>
      <c r="D153" s="47">
        <v>27.408686119999999</v>
      </c>
    </row>
    <row r="154" spans="1:5">
      <c r="A154" s="89">
        <v>44093</v>
      </c>
      <c r="B154" s="6"/>
      <c r="C154" s="55">
        <v>0</v>
      </c>
      <c r="D154" s="47"/>
    </row>
    <row r="155" spans="1:5">
      <c r="A155" s="89">
        <v>44094</v>
      </c>
      <c r="B155" s="6"/>
      <c r="C155" s="55">
        <v>0</v>
      </c>
      <c r="D155" s="47"/>
    </row>
    <row r="156" spans="1:5">
      <c r="A156" s="89">
        <v>44095</v>
      </c>
      <c r="B156" s="6"/>
      <c r="C156" s="55">
        <v>553041</v>
      </c>
      <c r="D156" s="47">
        <v>29.917220960000002</v>
      </c>
    </row>
    <row r="157" spans="1:5">
      <c r="A157" s="89">
        <v>44096</v>
      </c>
      <c r="B157" s="6"/>
      <c r="C157" s="55">
        <v>359350</v>
      </c>
      <c r="D157" s="47">
        <v>34.444600567567598</v>
      </c>
    </row>
    <row r="158" spans="1:5">
      <c r="A158" s="89">
        <v>44097</v>
      </c>
      <c r="B158" s="6"/>
      <c r="C158" s="55">
        <v>70198</v>
      </c>
      <c r="D158" s="47">
        <v>35.595374999999997</v>
      </c>
    </row>
    <row r="159" spans="1:5">
      <c r="A159" s="89">
        <v>44098</v>
      </c>
      <c r="B159" s="6"/>
      <c r="C159" s="55">
        <v>261636</v>
      </c>
      <c r="D159" s="47">
        <v>35.7034898666667</v>
      </c>
    </row>
    <row r="160" spans="1:5">
      <c r="A160" s="89">
        <v>44099</v>
      </c>
      <c r="B160" s="6"/>
      <c r="C160" s="55">
        <v>127066</v>
      </c>
      <c r="D160" s="47">
        <v>36.200330999999998</v>
      </c>
    </row>
    <row r="161" spans="1:4">
      <c r="A161" s="89">
        <v>44100</v>
      </c>
      <c r="B161" s="6"/>
      <c r="C161" s="55">
        <v>0</v>
      </c>
      <c r="D161" s="47"/>
    </row>
    <row r="162" spans="1:4">
      <c r="A162" s="89">
        <v>44101</v>
      </c>
      <c r="B162" s="6"/>
      <c r="C162" s="55">
        <v>0</v>
      </c>
      <c r="D162" s="47"/>
    </row>
    <row r="163" spans="1:4">
      <c r="A163" s="89">
        <v>44102</v>
      </c>
      <c r="B163" s="6"/>
      <c r="C163" s="55">
        <v>304536</v>
      </c>
      <c r="D163" s="47">
        <v>36.752201921874999</v>
      </c>
    </row>
    <row r="164" spans="1:4">
      <c r="A164" s="89">
        <v>44103</v>
      </c>
      <c r="B164" s="6"/>
      <c r="C164" s="55">
        <v>46591</v>
      </c>
      <c r="D164" s="47">
        <v>37.351538124999998</v>
      </c>
    </row>
    <row r="165" spans="1:4">
      <c r="A165" s="89">
        <v>44104</v>
      </c>
      <c r="B165" s="6"/>
      <c r="C165" s="55">
        <v>128182</v>
      </c>
      <c r="D165" s="47">
        <v>37.244182171428598</v>
      </c>
    </row>
    <row r="166" spans="1:4">
      <c r="A166" s="89">
        <v>44105</v>
      </c>
      <c r="B166" s="6"/>
      <c r="C166" s="55">
        <v>437715</v>
      </c>
      <c r="D166" s="47">
        <v>39.609879740740702</v>
      </c>
    </row>
    <row r="167" spans="1:4">
      <c r="A167" s="89">
        <v>44106</v>
      </c>
      <c r="B167" s="6"/>
      <c r="C167" s="55">
        <v>1005930</v>
      </c>
      <c r="D167" s="47">
        <v>40.004002431818201</v>
      </c>
    </row>
    <row r="168" spans="1:4">
      <c r="A168" s="89">
        <v>44107</v>
      </c>
      <c r="B168" s="6"/>
      <c r="C168" s="55">
        <v>0</v>
      </c>
      <c r="D168" s="47"/>
    </row>
    <row r="169" spans="1:4">
      <c r="A169" s="89">
        <v>44108</v>
      </c>
      <c r="B169" s="6"/>
      <c r="C169" s="55">
        <v>0</v>
      </c>
      <c r="D169" s="47"/>
    </row>
    <row r="170" spans="1:4">
      <c r="A170" s="89">
        <v>44109</v>
      </c>
      <c r="B170" s="6"/>
      <c r="C170" s="55">
        <v>147374</v>
      </c>
      <c r="D170" s="47">
        <v>40.2222222222222</v>
      </c>
    </row>
    <row r="171" spans="1:4">
      <c r="A171" s="89">
        <v>44110</v>
      </c>
      <c r="B171" s="6"/>
      <c r="C171" s="55">
        <v>81466</v>
      </c>
      <c r="D171" s="47">
        <v>40.271999999999998</v>
      </c>
    </row>
    <row r="172" spans="1:4">
      <c r="A172" s="89">
        <v>44111</v>
      </c>
      <c r="B172" s="6"/>
      <c r="C172" s="55">
        <v>323815</v>
      </c>
      <c r="D172" s="47">
        <v>41.628195017241403</v>
      </c>
    </row>
    <row r="173" spans="1:4">
      <c r="A173" s="89">
        <v>44112</v>
      </c>
      <c r="B173" s="6"/>
      <c r="C173" s="55">
        <v>300428</v>
      </c>
      <c r="D173" s="47">
        <v>42.980556106666697</v>
      </c>
    </row>
    <row r="174" spans="1:4">
      <c r="A174" s="89">
        <v>44113</v>
      </c>
      <c r="B174" s="6"/>
      <c r="C174" s="55">
        <v>58241</v>
      </c>
      <c r="D174" s="47">
        <v>42.9166666666667</v>
      </c>
    </row>
    <row r="175" spans="1:4">
      <c r="A175" s="89">
        <v>44114</v>
      </c>
      <c r="B175" s="6"/>
      <c r="C175" s="55">
        <v>0</v>
      </c>
      <c r="D175" s="47"/>
    </row>
    <row r="176" spans="1:4">
      <c r="A176" s="89">
        <v>44115</v>
      </c>
      <c r="B176" s="6"/>
      <c r="C176" s="55">
        <v>0</v>
      </c>
      <c r="D176" s="47"/>
    </row>
    <row r="177" spans="1:4">
      <c r="A177" s="89">
        <v>44116</v>
      </c>
      <c r="B177" s="6"/>
      <c r="C177" s="55">
        <v>0</v>
      </c>
      <c r="D177" s="47"/>
    </row>
    <row r="178" spans="1:4">
      <c r="A178" s="89">
        <v>44117</v>
      </c>
      <c r="B178" s="6"/>
      <c r="C178" s="55">
        <v>742241</v>
      </c>
      <c r="D178" s="47">
        <v>45.289729071428603</v>
      </c>
    </row>
    <row r="179" spans="1:4">
      <c r="A179" s="89">
        <v>44118</v>
      </c>
      <c r="B179" s="6"/>
      <c r="C179" s="55">
        <v>1303696</v>
      </c>
      <c r="D179" s="47">
        <v>49.387065633136103</v>
      </c>
    </row>
    <row r="180" spans="1:4">
      <c r="A180" s="89">
        <v>44119</v>
      </c>
      <c r="B180" s="6"/>
      <c r="C180" s="55">
        <v>106148</v>
      </c>
      <c r="D180" s="47">
        <v>49.9598339</v>
      </c>
    </row>
    <row r="181" spans="1:4">
      <c r="A181" s="89">
        <v>44120</v>
      </c>
      <c r="B181" s="6"/>
      <c r="C181" s="55">
        <v>205571</v>
      </c>
      <c r="D181" s="47">
        <v>49.939664422222201</v>
      </c>
    </row>
    <row r="182" spans="1:4">
      <c r="A182" s="89">
        <v>44121</v>
      </c>
      <c r="B182" s="6"/>
      <c r="C182" s="55">
        <v>0</v>
      </c>
      <c r="D182" s="47"/>
    </row>
    <row r="183" spans="1:4">
      <c r="A183" s="89">
        <v>44122</v>
      </c>
      <c r="B183" s="6"/>
      <c r="C183" s="55">
        <v>0</v>
      </c>
      <c r="D183" s="47"/>
    </row>
    <row r="184" spans="1:4">
      <c r="A184" s="89">
        <v>44123</v>
      </c>
      <c r="B184" s="6"/>
      <c r="C184" s="55">
        <v>184473</v>
      </c>
      <c r="D184" s="47">
        <v>50.236947666666701</v>
      </c>
    </row>
    <row r="185" spans="1:4">
      <c r="A185" s="89">
        <v>44124</v>
      </c>
      <c r="B185" s="6"/>
      <c r="C185" s="55">
        <v>1070282</v>
      </c>
      <c r="D185" s="47">
        <v>50.192933541284397</v>
      </c>
    </row>
    <row r="186" spans="1:4">
      <c r="A186" s="89">
        <v>44125</v>
      </c>
      <c r="B186" s="6"/>
      <c r="C186" s="55">
        <v>193874</v>
      </c>
      <c r="D186" s="47">
        <v>50.9649358181818</v>
      </c>
    </row>
    <row r="187" spans="1:4">
      <c r="A187" s="89">
        <v>44126</v>
      </c>
      <c r="B187" s="6"/>
      <c r="C187" s="55">
        <v>2182682</v>
      </c>
      <c r="D187" s="47">
        <v>54.851420167487703</v>
      </c>
    </row>
    <row r="188" spans="1:4">
      <c r="A188" s="89">
        <v>44127</v>
      </c>
      <c r="B188" s="6"/>
      <c r="C188" s="55">
        <v>1033898</v>
      </c>
      <c r="D188" s="47">
        <v>58.924466132352897</v>
      </c>
    </row>
    <row r="189" spans="1:4">
      <c r="A189" s="89">
        <v>44128</v>
      </c>
      <c r="B189" s="6"/>
      <c r="C189" s="55">
        <v>0</v>
      </c>
      <c r="D189" s="47"/>
    </row>
    <row r="190" spans="1:4">
      <c r="A190" s="89">
        <v>44129</v>
      </c>
      <c r="B190" s="6"/>
      <c r="C190" s="55">
        <v>0</v>
      </c>
      <c r="D190" s="47"/>
    </row>
    <row r="191" spans="1:4">
      <c r="A191" s="89">
        <v>44130</v>
      </c>
      <c r="B191" s="6"/>
      <c r="C191" s="55">
        <v>113983</v>
      </c>
      <c r="D191" s="47">
        <v>61.734615395833302</v>
      </c>
    </row>
    <row r="192" spans="1:4">
      <c r="A192" s="89">
        <v>44131</v>
      </c>
      <c r="B192" s="6"/>
      <c r="C192" s="55">
        <v>56586</v>
      </c>
      <c r="D192" s="47">
        <v>62.466666666666697</v>
      </c>
    </row>
    <row r="193" spans="1:5">
      <c r="A193" s="89">
        <v>44132</v>
      </c>
      <c r="B193" s="6"/>
      <c r="C193" s="55">
        <v>171910</v>
      </c>
      <c r="D193" s="47">
        <v>61.4439049642857</v>
      </c>
    </row>
    <row r="194" spans="1:5">
      <c r="A194" s="89">
        <v>44133</v>
      </c>
      <c r="B194" s="6"/>
      <c r="C194" s="55">
        <v>27885</v>
      </c>
      <c r="D194" s="47">
        <v>64.6111111111111</v>
      </c>
    </row>
    <row r="195" spans="1:5">
      <c r="A195" s="89">
        <v>44134</v>
      </c>
      <c r="B195" s="6"/>
      <c r="C195" s="55">
        <v>506596</v>
      </c>
      <c r="D195" s="47">
        <v>62.176136363636402</v>
      </c>
    </row>
    <row r="196" spans="1:5">
      <c r="A196" s="89">
        <v>44135</v>
      </c>
      <c r="B196" s="6"/>
      <c r="C196" s="55">
        <v>0</v>
      </c>
      <c r="D196" s="47"/>
    </row>
    <row r="197" spans="1:5">
      <c r="A197" s="89">
        <v>44136</v>
      </c>
      <c r="B197" s="6"/>
      <c r="C197" s="55">
        <v>0</v>
      </c>
      <c r="D197" s="47"/>
    </row>
    <row r="198" spans="1:5">
      <c r="A198" s="89">
        <v>44137</v>
      </c>
      <c r="B198" s="6"/>
      <c r="C198" s="55">
        <v>0</v>
      </c>
      <c r="D198" s="47"/>
    </row>
    <row r="199" spans="1:5">
      <c r="A199" s="89">
        <v>44138</v>
      </c>
      <c r="B199" s="6"/>
      <c r="C199" s="55">
        <v>0</v>
      </c>
      <c r="D199" s="47"/>
    </row>
    <row r="200" spans="1:5">
      <c r="A200" s="89">
        <v>44139</v>
      </c>
      <c r="B200" s="6"/>
      <c r="C200" s="55">
        <v>4524</v>
      </c>
      <c r="D200" s="47">
        <v>59.685050166666699</v>
      </c>
    </row>
    <row r="201" spans="1:5">
      <c r="A201" s="89">
        <v>44140</v>
      </c>
      <c r="B201" s="6"/>
      <c r="C201" s="55">
        <v>52203</v>
      </c>
      <c r="D201" s="47">
        <v>51.753257249999997</v>
      </c>
    </row>
    <row r="202" spans="1:5">
      <c r="A202" s="89">
        <v>44141</v>
      </c>
      <c r="B202" s="6"/>
      <c r="C202" s="55">
        <v>21090</v>
      </c>
      <c r="D202" s="47">
        <v>50.035714285714299</v>
      </c>
    </row>
    <row r="203" spans="1:5">
      <c r="A203" s="89">
        <v>44142</v>
      </c>
      <c r="B203" s="6"/>
      <c r="C203" s="55">
        <v>0</v>
      </c>
      <c r="D203" s="47"/>
    </row>
    <row r="204" spans="1:5">
      <c r="A204" s="89">
        <v>44143</v>
      </c>
      <c r="B204" s="6"/>
      <c r="C204" s="55">
        <v>0</v>
      </c>
      <c r="D204" s="47"/>
    </row>
    <row r="205" spans="1:5">
      <c r="A205" s="89">
        <v>44144</v>
      </c>
      <c r="B205" s="6"/>
      <c r="C205" s="55">
        <v>122300</v>
      </c>
      <c r="D205" s="47">
        <v>48.045376500000003</v>
      </c>
      <c r="E205" s="107"/>
    </row>
    <row r="206" spans="1:5">
      <c r="A206" s="89">
        <v>44145</v>
      </c>
      <c r="B206" s="6"/>
      <c r="C206" s="55">
        <v>84246</v>
      </c>
      <c r="D206" s="47">
        <v>45.909800500000003</v>
      </c>
    </row>
    <row r="207" spans="1:5">
      <c r="A207" s="89">
        <v>44146</v>
      </c>
      <c r="B207" s="6"/>
      <c r="C207" s="55">
        <v>5943</v>
      </c>
      <c r="D207" s="47">
        <v>37.2881</v>
      </c>
    </row>
    <row r="208" spans="1:5">
      <c r="A208" s="89">
        <v>44147</v>
      </c>
      <c r="B208" s="6"/>
      <c r="C208" s="55">
        <v>117545</v>
      </c>
      <c r="D208" s="47">
        <v>39.588521647058798</v>
      </c>
    </row>
    <row r="209" spans="1:4">
      <c r="A209" s="89">
        <v>44148</v>
      </c>
      <c r="B209" s="6"/>
      <c r="C209" s="55">
        <v>24149</v>
      </c>
      <c r="D209" s="47">
        <v>40.259464307692298</v>
      </c>
    </row>
    <row r="210" spans="1:4">
      <c r="A210" s="89">
        <v>44149</v>
      </c>
      <c r="B210" s="6"/>
      <c r="C210" s="55">
        <v>0</v>
      </c>
      <c r="D210" s="47"/>
    </row>
    <row r="211" spans="1:4">
      <c r="A211" s="89">
        <v>44150</v>
      </c>
      <c r="B211" s="6"/>
      <c r="C211" s="55">
        <v>0</v>
      </c>
      <c r="D211" s="47"/>
    </row>
    <row r="212" spans="1:4">
      <c r="A212" s="89">
        <v>44151</v>
      </c>
      <c r="B212" s="6"/>
      <c r="C212" s="55">
        <v>163612</v>
      </c>
      <c r="D212" s="47">
        <v>40.6899805555556</v>
      </c>
    </row>
    <row r="213" spans="1:4">
      <c r="A213" s="89">
        <v>44152</v>
      </c>
      <c r="B213" s="6"/>
      <c r="C213" s="55">
        <v>385641</v>
      </c>
      <c r="D213" s="47">
        <v>47.9644778734177</v>
      </c>
    </row>
    <row r="214" spans="1:4">
      <c r="A214" s="89">
        <v>44153</v>
      </c>
      <c r="B214" s="6"/>
      <c r="C214" s="55">
        <v>57105</v>
      </c>
      <c r="D214" s="47">
        <v>48.593680368421097</v>
      </c>
    </row>
    <row r="215" spans="1:4">
      <c r="A215" s="89">
        <v>44154</v>
      </c>
      <c r="B215" s="6"/>
      <c r="C215" s="55">
        <v>333784</v>
      </c>
      <c r="D215" s="47">
        <v>48.012333333333302</v>
      </c>
    </row>
    <row r="216" spans="1:4">
      <c r="A216" s="89">
        <v>44155</v>
      </c>
      <c r="B216" s="6"/>
      <c r="C216" s="55">
        <v>28380</v>
      </c>
      <c r="D216" s="47">
        <v>46.106666666666698</v>
      </c>
    </row>
    <row r="217" spans="1:4">
      <c r="A217" s="89">
        <v>44156</v>
      </c>
      <c r="B217" s="6"/>
      <c r="C217" s="55">
        <v>0</v>
      </c>
      <c r="D217" s="47"/>
    </row>
    <row r="218" spans="1:4">
      <c r="A218" s="89">
        <v>44157</v>
      </c>
      <c r="B218" s="6"/>
      <c r="C218" s="55">
        <v>0</v>
      </c>
      <c r="D218" s="47"/>
    </row>
    <row r="219" spans="1:4">
      <c r="A219" s="89">
        <v>44158</v>
      </c>
      <c r="B219" s="6"/>
      <c r="C219" s="55">
        <v>13740</v>
      </c>
      <c r="D219" s="47">
        <v>45.48</v>
      </c>
    </row>
    <row r="220" spans="1:4">
      <c r="A220" s="89">
        <v>44159</v>
      </c>
      <c r="B220" s="6"/>
      <c r="C220" s="55">
        <v>16203</v>
      </c>
      <c r="D220" s="47">
        <v>44.821739100000002</v>
      </c>
    </row>
    <row r="221" spans="1:4">
      <c r="A221" s="89">
        <v>44160</v>
      </c>
      <c r="B221" s="6"/>
      <c r="C221" s="55">
        <v>153000</v>
      </c>
      <c r="D221" s="47">
        <v>41.356199718749998</v>
      </c>
    </row>
    <row r="222" spans="1:4">
      <c r="A222" s="89">
        <v>44161</v>
      </c>
      <c r="B222" s="6"/>
      <c r="C222" s="55">
        <v>454554</v>
      </c>
      <c r="D222" s="47">
        <v>40.595538543478298</v>
      </c>
    </row>
    <row r="223" spans="1:4">
      <c r="A223" s="89">
        <v>44162</v>
      </c>
      <c r="B223" s="6"/>
      <c r="C223" s="55">
        <v>251859</v>
      </c>
      <c r="D223" s="47">
        <v>40.707692307692298</v>
      </c>
    </row>
    <row r="224" spans="1:4">
      <c r="A224" s="89">
        <v>44163</v>
      </c>
      <c r="B224" s="6"/>
      <c r="C224" s="55">
        <v>0</v>
      </c>
      <c r="D224" s="47"/>
    </row>
    <row r="225" spans="1:4">
      <c r="A225" s="89">
        <v>44164</v>
      </c>
      <c r="B225" s="6"/>
      <c r="C225" s="55">
        <v>0</v>
      </c>
      <c r="D225" s="47"/>
    </row>
    <row r="226" spans="1:4">
      <c r="A226" s="89">
        <v>44165</v>
      </c>
      <c r="B226" s="6"/>
      <c r="C226" s="55">
        <v>118546</v>
      </c>
      <c r="D226" s="47">
        <v>40.329252840000002</v>
      </c>
    </row>
    <row r="227" spans="1:4">
      <c r="A227" s="89">
        <v>44166</v>
      </c>
      <c r="B227" s="6"/>
      <c r="C227" s="55">
        <v>861549</v>
      </c>
      <c r="D227" s="47">
        <v>40.075196249999998</v>
      </c>
    </row>
    <row r="228" spans="1:4">
      <c r="A228" s="89">
        <v>44167</v>
      </c>
      <c r="B228" s="6"/>
      <c r="C228" s="55">
        <v>176403</v>
      </c>
      <c r="D228" s="47">
        <v>42.542164121621603</v>
      </c>
    </row>
    <row r="229" spans="1:4">
      <c r="A229" s="89">
        <v>44168</v>
      </c>
      <c r="B229" s="6"/>
      <c r="C229" s="55">
        <v>290612</v>
      </c>
      <c r="D229" s="47">
        <v>42.411526773584903</v>
      </c>
    </row>
    <row r="230" spans="1:4">
      <c r="A230" s="89">
        <v>44169</v>
      </c>
      <c r="B230" s="6"/>
      <c r="C230" s="55">
        <v>173909</v>
      </c>
      <c r="D230" s="47">
        <v>42.278065857142899</v>
      </c>
    </row>
    <row r="231" spans="1:4">
      <c r="A231" s="89">
        <v>44170</v>
      </c>
      <c r="B231" s="6"/>
      <c r="C231" s="55">
        <v>0</v>
      </c>
      <c r="D231" s="47"/>
    </row>
    <row r="232" spans="1:4">
      <c r="A232" s="89">
        <v>44171</v>
      </c>
      <c r="B232" s="6"/>
      <c r="C232" s="55">
        <v>0</v>
      </c>
      <c r="D232" s="47"/>
    </row>
    <row r="233" spans="1:4">
      <c r="A233" s="89">
        <v>44172</v>
      </c>
      <c r="B233" s="6"/>
      <c r="C233" s="55">
        <v>376968</v>
      </c>
      <c r="D233" s="47">
        <v>42.165528271186403</v>
      </c>
    </row>
    <row r="234" spans="1:4">
      <c r="A234" s="89">
        <v>44173</v>
      </c>
      <c r="B234" s="6"/>
      <c r="C234" s="55">
        <v>979017</v>
      </c>
      <c r="D234" s="47">
        <v>44.741906716129002</v>
      </c>
    </row>
    <row r="235" spans="1:4">
      <c r="A235" s="89">
        <v>44174</v>
      </c>
      <c r="B235" s="6"/>
      <c r="C235" s="55">
        <v>802986</v>
      </c>
      <c r="D235" s="47">
        <v>46.992803870129897</v>
      </c>
    </row>
    <row r="236" spans="1:4">
      <c r="A236" s="89">
        <v>44175</v>
      </c>
      <c r="B236" s="6"/>
      <c r="C236" s="55">
        <v>1241963</v>
      </c>
      <c r="D236" s="47">
        <v>48.713040975961498</v>
      </c>
    </row>
    <row r="237" spans="1:4">
      <c r="A237" s="89">
        <v>44176</v>
      </c>
      <c r="B237" s="6"/>
      <c r="C237" s="55">
        <v>525499</v>
      </c>
      <c r="D237" s="47">
        <v>49.068583250000003</v>
      </c>
    </row>
    <row r="238" spans="1:4">
      <c r="A238" s="89">
        <v>44177</v>
      </c>
      <c r="B238" s="6"/>
      <c r="C238" s="55">
        <v>0</v>
      </c>
      <c r="D238" s="47"/>
    </row>
    <row r="239" spans="1:4">
      <c r="A239" s="89">
        <v>44178</v>
      </c>
      <c r="B239" s="6"/>
      <c r="C239" s="55">
        <v>0</v>
      </c>
      <c r="D239" s="47"/>
    </row>
    <row r="240" spans="1:4">
      <c r="A240" s="89">
        <v>44179</v>
      </c>
      <c r="B240" s="6"/>
      <c r="C240" s="55">
        <v>347870</v>
      </c>
      <c r="D240" s="47">
        <v>48.888114529411801</v>
      </c>
    </row>
    <row r="241" spans="1:4">
      <c r="A241" s="89">
        <v>44180</v>
      </c>
      <c r="B241" s="6"/>
      <c r="C241" s="55">
        <v>314772</v>
      </c>
      <c r="D241" s="47">
        <v>41.633329209677399</v>
      </c>
    </row>
    <row r="242" spans="1:4">
      <c r="A242" s="89">
        <v>44181</v>
      </c>
      <c r="B242" s="6"/>
      <c r="C242" s="55">
        <v>372460</v>
      </c>
      <c r="D242" s="47">
        <v>38.352615499999999</v>
      </c>
    </row>
    <row r="243" spans="1:4">
      <c r="A243" s="89">
        <v>44182</v>
      </c>
      <c r="B243" s="6"/>
      <c r="C243" s="55">
        <v>404514</v>
      </c>
      <c r="D243" s="47">
        <v>34.493927822000003</v>
      </c>
    </row>
    <row r="244" spans="1:4">
      <c r="A244" s="89">
        <v>44183</v>
      </c>
      <c r="B244" s="6"/>
      <c r="C244" s="55">
        <v>408952</v>
      </c>
      <c r="D244" s="47">
        <v>34.208590457142897</v>
      </c>
    </row>
    <row r="245" spans="1:4">
      <c r="A245" s="89">
        <v>44184</v>
      </c>
      <c r="B245" s="6"/>
      <c r="C245" s="55">
        <v>0</v>
      </c>
      <c r="D245" s="47"/>
    </row>
    <row r="246" spans="1:4">
      <c r="A246" s="89">
        <v>44185</v>
      </c>
      <c r="B246" s="6"/>
      <c r="C246" s="55">
        <v>0</v>
      </c>
      <c r="D246" s="47"/>
    </row>
    <row r="247" spans="1:4">
      <c r="A247" s="89">
        <v>44186</v>
      </c>
      <c r="B247" s="6"/>
      <c r="C247" s="55">
        <v>300649</v>
      </c>
      <c r="D247" s="47">
        <v>33.125492530612199</v>
      </c>
    </row>
    <row r="248" spans="1:4">
      <c r="A248" s="89">
        <v>44187</v>
      </c>
      <c r="B248" s="6"/>
      <c r="C248" s="55">
        <v>514968</v>
      </c>
      <c r="D248" s="47">
        <v>33.916113359999997</v>
      </c>
    </row>
    <row r="249" spans="1:4">
      <c r="A249" s="89">
        <v>44188</v>
      </c>
      <c r="B249" s="6"/>
      <c r="C249" s="55">
        <v>481680</v>
      </c>
      <c r="D249" s="47">
        <v>36.507770999999998</v>
      </c>
    </row>
    <row r="250" spans="1:4">
      <c r="A250" s="89">
        <v>44189</v>
      </c>
      <c r="B250" s="6"/>
      <c r="C250" s="55">
        <v>190202</v>
      </c>
      <c r="D250" s="47">
        <v>35.556562052631598</v>
      </c>
    </row>
    <row r="251" spans="1:4">
      <c r="A251" s="89">
        <v>44190</v>
      </c>
      <c r="B251" s="6"/>
      <c r="C251" s="55">
        <v>0</v>
      </c>
      <c r="D251" s="47"/>
    </row>
    <row r="252" spans="1:4">
      <c r="A252" s="89">
        <v>44191</v>
      </c>
      <c r="B252" s="6"/>
      <c r="C252" s="55">
        <v>0</v>
      </c>
      <c r="D252" s="47"/>
    </row>
    <row r="253" spans="1:4">
      <c r="A253" s="89">
        <v>44192</v>
      </c>
      <c r="B253" s="6"/>
      <c r="C253" s="55">
        <v>0</v>
      </c>
      <c r="D253" s="47"/>
    </row>
    <row r="254" spans="1:4">
      <c r="A254" s="89">
        <v>44193</v>
      </c>
      <c r="B254" s="6"/>
      <c r="C254" s="55">
        <v>90011</v>
      </c>
      <c r="D254" s="47">
        <v>36.312302909090903</v>
      </c>
    </row>
    <row r="255" spans="1:4">
      <c r="A255" s="89">
        <v>44194</v>
      </c>
      <c r="B255" s="6"/>
      <c r="C255" s="55">
        <v>662630</v>
      </c>
      <c r="D255" s="47">
        <v>36.1340227190083</v>
      </c>
    </row>
    <row r="256" spans="1:4">
      <c r="A256" s="89">
        <v>44195</v>
      </c>
      <c r="B256" s="6"/>
      <c r="C256" s="55">
        <v>374901</v>
      </c>
      <c r="D256" s="47">
        <v>37.283609414634199</v>
      </c>
    </row>
    <row r="257" spans="1:4">
      <c r="A257" s="89">
        <v>44196</v>
      </c>
      <c r="B257" s="6"/>
      <c r="C257" s="55">
        <v>4000</v>
      </c>
      <c r="D257" s="47">
        <v>31.044492999999999</v>
      </c>
    </row>
    <row r="258" spans="1:4">
      <c r="A258" s="89">
        <v>44197</v>
      </c>
      <c r="B258" s="6"/>
      <c r="C258" s="55">
        <v>0</v>
      </c>
      <c r="D258" s="47"/>
    </row>
    <row r="259" spans="1:4">
      <c r="A259" s="89">
        <v>44198</v>
      </c>
      <c r="B259" s="6"/>
      <c r="C259" s="55">
        <v>0</v>
      </c>
      <c r="D259" s="47"/>
    </row>
    <row r="260" spans="1:4">
      <c r="A260" s="89">
        <v>44199</v>
      </c>
      <c r="B260" s="6"/>
      <c r="C260" s="55">
        <v>0</v>
      </c>
      <c r="D260" s="47"/>
    </row>
    <row r="261" spans="1:4">
      <c r="A261" s="89">
        <v>44200</v>
      </c>
      <c r="B261" s="6"/>
      <c r="C261" s="55">
        <v>17982</v>
      </c>
      <c r="D261" s="47">
        <v>30.284861727272698</v>
      </c>
    </row>
    <row r="262" spans="1:4">
      <c r="A262" s="89">
        <v>44201</v>
      </c>
      <c r="B262" s="6"/>
      <c r="C262" s="55">
        <v>0</v>
      </c>
      <c r="D262" s="47"/>
    </row>
    <row r="263" spans="1:4">
      <c r="A263" s="89">
        <v>44202</v>
      </c>
      <c r="B263" s="6"/>
      <c r="C263" s="55">
        <v>54031</v>
      </c>
      <c r="D263" s="47">
        <v>30.769606111111099</v>
      </c>
    </row>
    <row r="264" spans="1:4">
      <c r="A264" s="89">
        <v>44203</v>
      </c>
      <c r="B264" s="6"/>
      <c r="C264" s="55">
        <v>25326</v>
      </c>
      <c r="D264" s="47">
        <v>30</v>
      </c>
    </row>
    <row r="265" spans="1:4">
      <c r="A265" s="89">
        <v>44204</v>
      </c>
      <c r="B265" s="6"/>
      <c r="C265" s="55">
        <v>47000</v>
      </c>
      <c r="D265" s="47">
        <v>30.070028000000001</v>
      </c>
    </row>
    <row r="266" spans="1:4">
      <c r="A266" s="89">
        <v>44205</v>
      </c>
      <c r="B266" s="6"/>
      <c r="C266" s="55">
        <v>0</v>
      </c>
      <c r="D266" s="47"/>
    </row>
    <row r="267" spans="1:4">
      <c r="A267" s="89">
        <v>44206</v>
      </c>
      <c r="B267" s="6"/>
      <c r="C267" s="55">
        <v>0</v>
      </c>
      <c r="D267" s="47"/>
    </row>
    <row r="268" spans="1:4">
      <c r="A268" s="89">
        <v>44207</v>
      </c>
      <c r="B268" s="6"/>
      <c r="C268" s="55">
        <v>30124</v>
      </c>
      <c r="D268" s="47">
        <v>31.2017986</v>
      </c>
    </row>
    <row r="269" spans="1:4">
      <c r="A269" s="89">
        <v>44208</v>
      </c>
      <c r="B269" s="6"/>
      <c r="C269" s="55">
        <v>29200</v>
      </c>
      <c r="D269" s="47">
        <v>31.8125</v>
      </c>
    </row>
    <row r="270" spans="1:4">
      <c r="A270" s="89">
        <v>44209</v>
      </c>
      <c r="B270" s="6"/>
      <c r="C270" s="55">
        <v>32739</v>
      </c>
      <c r="D270" s="47">
        <v>32.02564375</v>
      </c>
    </row>
    <row r="271" spans="1:4">
      <c r="A271" s="89">
        <v>44210</v>
      </c>
      <c r="B271" s="6"/>
      <c r="C271" s="55">
        <v>63500</v>
      </c>
      <c r="D271" s="47">
        <v>31.999003842105299</v>
      </c>
    </row>
    <row r="272" spans="1:4">
      <c r="A272" s="89">
        <v>44211</v>
      </c>
      <c r="B272" s="6"/>
      <c r="C272" s="55">
        <v>31122</v>
      </c>
      <c r="D272" s="47">
        <v>31.9531458571429</v>
      </c>
    </row>
    <row r="273" spans="1:4">
      <c r="A273" s="89">
        <v>44212</v>
      </c>
      <c r="B273" s="6"/>
      <c r="C273" s="55">
        <v>0</v>
      </c>
      <c r="D273" s="47"/>
    </row>
    <row r="274" spans="1:4">
      <c r="A274" s="89">
        <v>44213</v>
      </c>
      <c r="B274" s="6"/>
      <c r="C274" s="55">
        <v>0</v>
      </c>
      <c r="D274" s="47"/>
    </row>
    <row r="275" spans="1:4">
      <c r="A275" s="89">
        <v>44214</v>
      </c>
      <c r="B275" s="6"/>
      <c r="C275" s="55">
        <v>118826</v>
      </c>
      <c r="D275" s="47">
        <v>31.904907999999999</v>
      </c>
    </row>
    <row r="276" spans="1:4">
      <c r="A276" s="89">
        <v>44215</v>
      </c>
      <c r="B276" s="6"/>
      <c r="C276" s="55">
        <v>70600</v>
      </c>
      <c r="D276" s="47">
        <v>31.807692307692299</v>
      </c>
    </row>
    <row r="277" spans="1:4">
      <c r="A277" s="89">
        <v>44216</v>
      </c>
      <c r="B277" s="6"/>
      <c r="C277" s="55">
        <v>206242</v>
      </c>
      <c r="D277" s="47">
        <v>31.977592138888902</v>
      </c>
    </row>
    <row r="278" spans="1:4">
      <c r="A278" s="89">
        <v>44217</v>
      </c>
      <c r="B278" s="6"/>
      <c r="C278" s="55">
        <v>170876</v>
      </c>
      <c r="D278" s="47">
        <v>32.218373148148103</v>
      </c>
    </row>
    <row r="279" spans="1:4">
      <c r="A279" s="89">
        <v>44218</v>
      </c>
      <c r="B279" s="6"/>
      <c r="C279" s="55">
        <v>74926</v>
      </c>
      <c r="D279" s="47">
        <v>31.920195249999999</v>
      </c>
    </row>
    <row r="280" spans="1:4">
      <c r="A280" s="89">
        <v>44219</v>
      </c>
      <c r="B280" s="6"/>
      <c r="C280" s="55">
        <v>0</v>
      </c>
      <c r="D280" s="47"/>
    </row>
    <row r="281" spans="1:4">
      <c r="A281" s="89">
        <v>44220</v>
      </c>
      <c r="B281" s="6"/>
      <c r="C281" s="55">
        <v>0</v>
      </c>
      <c r="D281" s="47"/>
    </row>
    <row r="282" spans="1:4">
      <c r="A282" s="89">
        <v>44221</v>
      </c>
      <c r="B282" s="6"/>
      <c r="C282" s="55">
        <v>600</v>
      </c>
      <c r="D282" s="47">
        <v>32</v>
      </c>
    </row>
    <row r="283" spans="1:4">
      <c r="A283" s="89">
        <v>44222</v>
      </c>
      <c r="B283" s="6"/>
      <c r="C283" s="55">
        <v>22910</v>
      </c>
      <c r="D283" s="47">
        <v>31.9166666666667</v>
      </c>
    </row>
    <row r="284" spans="1:4">
      <c r="A284" s="89">
        <v>44223</v>
      </c>
      <c r="B284" s="6"/>
      <c r="C284" s="55">
        <v>95560</v>
      </c>
      <c r="D284" s="47">
        <v>31.9753145</v>
      </c>
    </row>
    <row r="285" spans="1:4">
      <c r="A285" s="89">
        <v>44224</v>
      </c>
      <c r="B285" s="6"/>
      <c r="C285" s="55">
        <v>253339</v>
      </c>
      <c r="D285" s="47">
        <v>32.010140845070403</v>
      </c>
    </row>
    <row r="286" spans="1:4">
      <c r="A286" s="89">
        <v>44225</v>
      </c>
      <c r="B286" s="6"/>
      <c r="C286" s="55">
        <v>97188</v>
      </c>
      <c r="D286" s="47">
        <v>32.089881560000002</v>
      </c>
    </row>
    <row r="287" spans="1:4">
      <c r="A287" s="89">
        <v>44226</v>
      </c>
      <c r="B287" s="6"/>
      <c r="C287" s="55">
        <v>0</v>
      </c>
      <c r="D287" s="47"/>
    </row>
    <row r="288" spans="1:4">
      <c r="A288" s="89">
        <v>44227</v>
      </c>
      <c r="B288" s="6"/>
      <c r="C288" s="55">
        <v>0</v>
      </c>
      <c r="D288" s="47"/>
    </row>
    <row r="289" spans="1:4">
      <c r="A289" s="89">
        <v>44228</v>
      </c>
      <c r="B289" s="6"/>
      <c r="C289" s="55">
        <v>64038</v>
      </c>
      <c r="D289" s="47">
        <v>32.101954923076903</v>
      </c>
    </row>
    <row r="290" spans="1:4">
      <c r="A290" s="89">
        <v>44229</v>
      </c>
      <c r="B290" s="6"/>
      <c r="C290" s="55">
        <v>55808</v>
      </c>
      <c r="D290" s="47">
        <v>32.140623181818199</v>
      </c>
    </row>
    <row r="291" spans="1:4">
      <c r="A291" s="89">
        <v>44230</v>
      </c>
      <c r="B291" s="6"/>
      <c r="C291" s="55">
        <v>46645</v>
      </c>
      <c r="D291" s="47">
        <v>32.290259133333301</v>
      </c>
    </row>
    <row r="292" spans="1:4">
      <c r="A292" s="89">
        <v>44231</v>
      </c>
      <c r="B292" s="6"/>
      <c r="C292" s="55">
        <v>112796</v>
      </c>
      <c r="D292" s="47">
        <v>32.192385473684197</v>
      </c>
    </row>
    <row r="293" spans="1:4">
      <c r="A293" s="89">
        <v>44232</v>
      </c>
      <c r="B293" s="6"/>
      <c r="C293" s="55">
        <v>125860</v>
      </c>
      <c r="D293" s="47">
        <v>32.285618256410302</v>
      </c>
    </row>
    <row r="294" spans="1:4">
      <c r="A294" s="89">
        <v>44233</v>
      </c>
      <c r="B294" s="6"/>
      <c r="C294" s="55">
        <v>0</v>
      </c>
      <c r="D294" s="47"/>
    </row>
    <row r="295" spans="1:4">
      <c r="A295" s="89">
        <v>44234</v>
      </c>
      <c r="B295" s="6"/>
      <c r="C295" s="55">
        <v>0</v>
      </c>
      <c r="D295" s="47"/>
    </row>
    <row r="296" spans="1:4">
      <c r="A296" s="89">
        <v>44235</v>
      </c>
      <c r="B296" s="6"/>
      <c r="C296" s="55">
        <v>62544</v>
      </c>
      <c r="D296" s="47">
        <v>32.104644272727299</v>
      </c>
    </row>
    <row r="297" spans="1:4">
      <c r="A297" s="89">
        <v>44236</v>
      </c>
      <c r="B297" s="6"/>
      <c r="C297" s="55">
        <v>29582</v>
      </c>
      <c r="D297" s="47">
        <v>32.31</v>
      </c>
    </row>
    <row r="298" spans="1:4">
      <c r="A298" s="89">
        <v>44237</v>
      </c>
      <c r="B298" s="6"/>
      <c r="C298" s="55">
        <v>82690</v>
      </c>
      <c r="D298" s="47">
        <v>32.356385400000001</v>
      </c>
    </row>
    <row r="299" spans="1:4">
      <c r="A299" s="89">
        <v>44238</v>
      </c>
      <c r="B299" s="6"/>
      <c r="C299" s="55">
        <v>48386</v>
      </c>
      <c r="D299" s="47">
        <v>32.125994349999999</v>
      </c>
    </row>
    <row r="300" spans="1:4">
      <c r="A300" s="89">
        <v>44239</v>
      </c>
      <c r="B300" s="6"/>
      <c r="C300" s="55">
        <v>113911</v>
      </c>
      <c r="D300" s="47">
        <v>32.269311000000002</v>
      </c>
    </row>
    <row r="301" spans="1:4">
      <c r="A301" s="89">
        <v>44240</v>
      </c>
      <c r="B301" s="6"/>
      <c r="C301" s="55">
        <v>0</v>
      </c>
      <c r="D301" s="47"/>
    </row>
    <row r="302" spans="1:4">
      <c r="A302" s="89">
        <v>44241</v>
      </c>
      <c r="B302" s="6"/>
      <c r="C302" s="55">
        <v>0</v>
      </c>
      <c r="D302" s="47"/>
    </row>
    <row r="303" spans="1:4">
      <c r="A303" s="89">
        <v>44242</v>
      </c>
      <c r="B303" s="6"/>
      <c r="C303" s="55">
        <v>0</v>
      </c>
      <c r="D303" s="47"/>
    </row>
    <row r="304" spans="1:4">
      <c r="A304" s="89">
        <v>44243</v>
      </c>
      <c r="B304" s="6"/>
      <c r="C304" s="55">
        <v>0</v>
      </c>
      <c r="D304" s="47"/>
    </row>
    <row r="305" spans="1:4">
      <c r="A305" s="89">
        <v>44244</v>
      </c>
      <c r="B305" s="6"/>
      <c r="C305" s="55">
        <v>36738</v>
      </c>
      <c r="D305" s="47">
        <v>32.29</v>
      </c>
    </row>
    <row r="306" spans="1:4">
      <c r="A306" s="89">
        <v>44245</v>
      </c>
      <c r="B306" s="6"/>
      <c r="C306" s="55">
        <v>25200</v>
      </c>
      <c r="D306" s="47">
        <v>32.039252166666699</v>
      </c>
    </row>
    <row r="307" spans="1:4">
      <c r="A307" s="89">
        <v>44246</v>
      </c>
      <c r="B307" s="6"/>
      <c r="C307" s="55">
        <v>280717</v>
      </c>
      <c r="D307" s="47">
        <v>32.116728270588197</v>
      </c>
    </row>
    <row r="308" spans="1:4">
      <c r="A308" s="89">
        <v>44247</v>
      </c>
      <c r="B308" s="6"/>
      <c r="C308" s="55">
        <v>0</v>
      </c>
      <c r="D308" s="47"/>
    </row>
    <row r="309" spans="1:4">
      <c r="A309" s="89">
        <v>44248</v>
      </c>
      <c r="B309" s="6"/>
      <c r="C309" s="55">
        <v>0</v>
      </c>
      <c r="D309" s="47"/>
    </row>
    <row r="310" spans="1:4">
      <c r="A310" s="89">
        <v>44249</v>
      </c>
      <c r="B310" s="6"/>
      <c r="C310" s="55">
        <v>323094</v>
      </c>
      <c r="D310" s="47">
        <v>32.130341461538499</v>
      </c>
    </row>
    <row r="311" spans="1:4">
      <c r="A311" s="89">
        <v>44250</v>
      </c>
      <c r="B311" s="6"/>
      <c r="C311" s="55">
        <v>149511</v>
      </c>
      <c r="D311" s="47">
        <v>32.149151600000003</v>
      </c>
    </row>
    <row r="312" spans="1:4">
      <c r="A312" s="89">
        <v>44251</v>
      </c>
      <c r="B312" s="6"/>
      <c r="C312" s="55">
        <v>274557</v>
      </c>
      <c r="D312" s="47">
        <v>32.1260865769231</v>
      </c>
    </row>
    <row r="313" spans="1:4">
      <c r="A313" s="89">
        <v>44252</v>
      </c>
      <c r="B313" s="6"/>
      <c r="C313" s="55">
        <v>167189</v>
      </c>
      <c r="D313" s="47">
        <v>32.107924724999997</v>
      </c>
    </row>
    <row r="314" spans="1:4">
      <c r="A314" s="89">
        <v>44253</v>
      </c>
      <c r="B314" s="6"/>
      <c r="C314" s="55">
        <v>217000</v>
      </c>
      <c r="D314" s="47">
        <v>32.0975471698113</v>
      </c>
    </row>
    <row r="315" spans="1:4">
      <c r="A315" s="89">
        <v>44254</v>
      </c>
      <c r="B315" s="6"/>
      <c r="C315" s="55">
        <v>0</v>
      </c>
      <c r="D315" s="47"/>
    </row>
    <row r="316" spans="1:4">
      <c r="A316" s="89">
        <v>44255</v>
      </c>
      <c r="B316" s="6"/>
      <c r="C316" s="55">
        <v>0</v>
      </c>
      <c r="D316" s="47"/>
    </row>
    <row r="317" spans="1:4">
      <c r="A317" s="89">
        <v>44256</v>
      </c>
      <c r="B317" s="6"/>
      <c r="C317" s="55">
        <v>46808</v>
      </c>
      <c r="D317" s="47">
        <v>32.073529411764703</v>
      </c>
    </row>
    <row r="318" spans="1:4">
      <c r="A318" s="89">
        <v>44257</v>
      </c>
      <c r="B318" s="6"/>
      <c r="C318" s="55">
        <v>93339</v>
      </c>
      <c r="D318" s="47">
        <v>32.0164224791667</v>
      </c>
    </row>
    <row r="319" spans="1:4">
      <c r="A319" s="89">
        <v>44258</v>
      </c>
      <c r="B319" s="6"/>
      <c r="C319" s="55">
        <v>49915</v>
      </c>
      <c r="D319" s="47">
        <v>31.756024448275902</v>
      </c>
    </row>
    <row r="320" spans="1:4">
      <c r="A320" s="89">
        <v>44259</v>
      </c>
      <c r="B320" s="6"/>
      <c r="C320" s="55">
        <v>250515</v>
      </c>
      <c r="D320" s="47">
        <v>31.336723777777799</v>
      </c>
    </row>
    <row r="321" spans="1:4">
      <c r="A321" s="89">
        <v>44260</v>
      </c>
      <c r="B321" s="6"/>
      <c r="C321" s="55">
        <v>98903</v>
      </c>
      <c r="D321" s="47">
        <v>30.279787500000001</v>
      </c>
    </row>
    <row r="322" spans="1:4">
      <c r="A322" s="89">
        <v>44261</v>
      </c>
      <c r="B322" s="6"/>
      <c r="C322" s="55">
        <v>0</v>
      </c>
      <c r="D322" s="47"/>
    </row>
    <row r="323" spans="1:4">
      <c r="A323" s="89">
        <v>44262</v>
      </c>
      <c r="B323" s="6"/>
      <c r="C323" s="55">
        <v>0</v>
      </c>
      <c r="D323" s="47"/>
    </row>
    <row r="324" spans="1:4">
      <c r="A324" s="89">
        <v>44263</v>
      </c>
      <c r="B324" s="6"/>
      <c r="C324" s="55">
        <v>80093</v>
      </c>
      <c r="D324" s="47">
        <v>30.3014233333333</v>
      </c>
    </row>
    <row r="325" spans="1:4">
      <c r="A325" s="89">
        <v>44264</v>
      </c>
      <c r="B325" s="6"/>
      <c r="C325" s="55">
        <v>121910</v>
      </c>
      <c r="D325" s="47">
        <v>30.132031000000001</v>
      </c>
    </row>
    <row r="326" spans="1:4">
      <c r="A326" s="89">
        <v>44265</v>
      </c>
      <c r="B326" s="6"/>
      <c r="C326" s="55">
        <v>89131</v>
      </c>
      <c r="D326" s="47">
        <v>29.831248058823501</v>
      </c>
    </row>
    <row r="327" spans="1:4">
      <c r="A327" s="89">
        <v>44266</v>
      </c>
      <c r="B327" s="6"/>
      <c r="C327" s="55">
        <v>54124</v>
      </c>
      <c r="D327" s="47">
        <v>29.8128896470588</v>
      </c>
    </row>
    <row r="328" spans="1:4">
      <c r="A328" s="89">
        <v>44267</v>
      </c>
      <c r="B328" s="6"/>
      <c r="C328" s="55">
        <v>20000</v>
      </c>
      <c r="D328" s="47">
        <v>30.47</v>
      </c>
    </row>
    <row r="329" spans="1:4">
      <c r="A329" s="89">
        <v>44268</v>
      </c>
      <c r="B329" s="6"/>
      <c r="C329" s="55">
        <v>0</v>
      </c>
      <c r="D329" s="47"/>
    </row>
    <row r="330" spans="1:4">
      <c r="A330" s="89">
        <v>44269</v>
      </c>
      <c r="B330" s="6"/>
      <c r="C330" s="55">
        <v>0</v>
      </c>
      <c r="D330" s="47"/>
    </row>
    <row r="331" spans="1:4">
      <c r="A331" s="89">
        <v>44270</v>
      </c>
      <c r="B331" s="6"/>
      <c r="C331" s="55">
        <v>125877</v>
      </c>
      <c r="D331" s="47">
        <v>29.846710426470601</v>
      </c>
    </row>
    <row r="332" spans="1:4">
      <c r="A332" s="89">
        <v>44271</v>
      </c>
      <c r="B332" s="6"/>
      <c r="C332" s="55">
        <v>121573</v>
      </c>
      <c r="D332" s="47">
        <v>29.5607653333333</v>
      </c>
    </row>
    <row r="333" spans="1:4">
      <c r="A333" s="89">
        <v>44272</v>
      </c>
      <c r="B333" s="6"/>
      <c r="C333" s="55">
        <v>45923</v>
      </c>
      <c r="D333" s="47">
        <v>29.51555535</v>
      </c>
    </row>
    <row r="334" spans="1:4">
      <c r="A334" s="89">
        <v>44273</v>
      </c>
      <c r="B334" s="6"/>
      <c r="C334" s="55">
        <v>267369</v>
      </c>
      <c r="D334" s="47">
        <v>29.335819264705901</v>
      </c>
    </row>
    <row r="335" spans="1:4">
      <c r="A335" s="89">
        <v>44274</v>
      </c>
      <c r="B335" s="6"/>
      <c r="C335" s="55">
        <v>121645</v>
      </c>
      <c r="D335" s="47">
        <v>29.287094360000001</v>
      </c>
    </row>
    <row r="336" spans="1:4">
      <c r="A336" s="89">
        <v>44275</v>
      </c>
      <c r="B336" s="6"/>
      <c r="C336" s="55">
        <v>0</v>
      </c>
      <c r="D336" s="47"/>
    </row>
    <row r="337" spans="1:4">
      <c r="A337" s="89">
        <v>44276</v>
      </c>
      <c r="B337" s="6"/>
      <c r="C337" s="55">
        <v>0</v>
      </c>
      <c r="D337" s="47"/>
    </row>
    <row r="338" spans="1:4">
      <c r="A338" s="89">
        <v>44277</v>
      </c>
      <c r="B338" s="6"/>
      <c r="C338" s="55">
        <v>198358</v>
      </c>
      <c r="D338" s="47">
        <v>29.066467522727301</v>
      </c>
    </row>
    <row r="339" spans="1:4">
      <c r="A339" s="89">
        <v>44278</v>
      </c>
      <c r="B339" s="6"/>
      <c r="C339" s="55">
        <v>163096</v>
      </c>
      <c r="D339" s="47">
        <v>28.838473193548399</v>
      </c>
    </row>
    <row r="340" spans="1:4">
      <c r="A340" s="89">
        <v>44279</v>
      </c>
      <c r="B340" s="6"/>
      <c r="C340" s="55">
        <v>144886</v>
      </c>
      <c r="D340" s="47">
        <v>28.645111281249999</v>
      </c>
    </row>
    <row r="341" spans="1:4">
      <c r="A341" s="89">
        <v>44280</v>
      </c>
      <c r="B341" s="6"/>
      <c r="C341" s="55">
        <v>284653</v>
      </c>
      <c r="D341" s="47">
        <v>28.577832227848099</v>
      </c>
    </row>
    <row r="342" spans="1:4">
      <c r="A342" s="89">
        <v>44281</v>
      </c>
      <c r="B342" s="6"/>
      <c r="C342" s="55">
        <v>91976</v>
      </c>
      <c r="D342" s="47">
        <v>28.522643891891899</v>
      </c>
    </row>
    <row r="343" spans="1:4">
      <c r="A343" s="89">
        <v>44282</v>
      </c>
      <c r="B343" s="6"/>
      <c r="C343" s="55">
        <v>0</v>
      </c>
      <c r="D343" s="47"/>
    </row>
    <row r="344" spans="1:4">
      <c r="A344" s="89">
        <v>44283</v>
      </c>
      <c r="B344" s="6"/>
      <c r="C344" s="55">
        <v>0</v>
      </c>
      <c r="D344" s="47"/>
    </row>
    <row r="345" spans="1:4">
      <c r="A345" s="89">
        <v>44284</v>
      </c>
      <c r="B345" s="6"/>
      <c r="C345" s="55">
        <v>171440</v>
      </c>
      <c r="D345" s="47">
        <v>28.4699742923077</v>
      </c>
    </row>
    <row r="346" spans="1:4">
      <c r="A346" s="89">
        <v>44285</v>
      </c>
      <c r="B346" s="6"/>
      <c r="C346" s="55">
        <v>215543</v>
      </c>
      <c r="D346" s="47">
        <v>28.111832978723399</v>
      </c>
    </row>
    <row r="347" spans="1:4">
      <c r="A347" s="89">
        <v>44286</v>
      </c>
      <c r="B347" s="6"/>
      <c r="C347" s="55">
        <v>177021</v>
      </c>
      <c r="D347" s="47">
        <v>28.485078464285699</v>
      </c>
    </row>
    <row r="348" spans="1:4">
      <c r="A348" s="89">
        <v>44287</v>
      </c>
      <c r="B348" s="6"/>
      <c r="C348" s="55">
        <v>149754</v>
      </c>
      <c r="D348" s="47">
        <v>28.732344080000001</v>
      </c>
    </row>
    <row r="349" spans="1:4">
      <c r="A349" s="89">
        <v>44288</v>
      </c>
      <c r="B349" s="6"/>
      <c r="C349" s="55">
        <v>0</v>
      </c>
      <c r="D349" s="47"/>
    </row>
    <row r="350" spans="1:4">
      <c r="A350" s="89">
        <v>44289</v>
      </c>
      <c r="B350" s="6"/>
      <c r="C350" s="55">
        <v>0</v>
      </c>
      <c r="D350" s="47"/>
    </row>
    <row r="351" spans="1:4">
      <c r="A351" s="89">
        <v>44290</v>
      </c>
      <c r="B351" s="6"/>
      <c r="C351" s="55">
        <v>0</v>
      </c>
      <c r="D351" s="47"/>
    </row>
    <row r="352" spans="1:4">
      <c r="A352" s="89">
        <v>44291</v>
      </c>
      <c r="B352" s="6"/>
      <c r="C352" s="55">
        <v>83930</v>
      </c>
      <c r="D352" s="47">
        <v>28.972727272727301</v>
      </c>
    </row>
    <row r="353" spans="1:4">
      <c r="A353" s="89">
        <v>44292</v>
      </c>
      <c r="B353" s="6"/>
      <c r="C353" s="55">
        <v>137648</v>
      </c>
      <c r="D353" s="47">
        <v>29.398536181818201</v>
      </c>
    </row>
    <row r="354" spans="1:4">
      <c r="A354" s="89">
        <v>44293</v>
      </c>
      <c r="B354" s="6"/>
      <c r="C354" s="55">
        <v>276143</v>
      </c>
      <c r="D354" s="47">
        <v>29.988215447619002</v>
      </c>
    </row>
    <row r="355" spans="1:4">
      <c r="A355" s="89">
        <v>44294</v>
      </c>
      <c r="B355" s="6"/>
      <c r="C355" s="55">
        <v>332079</v>
      </c>
      <c r="D355" s="47">
        <v>30.488695652173899</v>
      </c>
    </row>
    <row r="356" spans="1:4">
      <c r="A356" s="89">
        <v>44295</v>
      </c>
      <c r="B356" s="6"/>
      <c r="C356" s="55">
        <v>56786</v>
      </c>
      <c r="D356" s="47">
        <v>30.795814199999999</v>
      </c>
    </row>
    <row r="357" spans="1:4">
      <c r="A357" s="89">
        <v>44296</v>
      </c>
      <c r="B357" s="6"/>
      <c r="C357" s="55">
        <v>0</v>
      </c>
      <c r="D357" s="47"/>
    </row>
    <row r="358" spans="1:4">
      <c r="A358" s="89">
        <v>44297</v>
      </c>
      <c r="B358" s="6"/>
      <c r="C358" s="55">
        <v>0</v>
      </c>
      <c r="D358" s="47"/>
    </row>
    <row r="359" spans="1:4">
      <c r="A359" s="89">
        <v>44298</v>
      </c>
      <c r="B359" s="6"/>
      <c r="C359" s="55">
        <v>152958</v>
      </c>
      <c r="D359" s="47">
        <v>30.901317142857099</v>
      </c>
    </row>
    <row r="360" spans="1:4">
      <c r="A360" s="89">
        <v>44299</v>
      </c>
      <c r="B360" s="6"/>
      <c r="C360" s="55">
        <v>181308</v>
      </c>
      <c r="D360" s="47">
        <v>30.9258620689655</v>
      </c>
    </row>
    <row r="361" spans="1:4">
      <c r="A361" s="89">
        <v>44300</v>
      </c>
      <c r="B361" s="6"/>
      <c r="C361" s="55">
        <v>136312</v>
      </c>
      <c r="D361" s="47">
        <v>30.965967741935501</v>
      </c>
    </row>
    <row r="362" spans="1:4">
      <c r="A362" s="89">
        <v>44301</v>
      </c>
      <c r="B362" s="6"/>
      <c r="C362" s="55">
        <v>178388</v>
      </c>
      <c r="D362" s="47">
        <v>30.995999999999999</v>
      </c>
    </row>
    <row r="363" spans="1:4">
      <c r="A363" s="89">
        <v>44302</v>
      </c>
      <c r="B363" s="6"/>
      <c r="C363" s="55">
        <v>324418</v>
      </c>
      <c r="D363" s="47">
        <v>30.9998245614035</v>
      </c>
    </row>
    <row r="364" spans="1:4">
      <c r="A364" s="89">
        <v>44303</v>
      </c>
      <c r="B364" s="6"/>
      <c r="C364" s="55">
        <v>0</v>
      </c>
      <c r="D364" s="47"/>
    </row>
    <row r="365" spans="1:4">
      <c r="A365" s="89">
        <v>44304</v>
      </c>
      <c r="B365" s="6"/>
      <c r="C365" s="55">
        <v>0</v>
      </c>
      <c r="D365" s="47"/>
    </row>
    <row r="366" spans="1:4">
      <c r="A366" s="89">
        <v>44305</v>
      </c>
      <c r="B366" s="6"/>
      <c r="C366" s="55">
        <v>193829</v>
      </c>
      <c r="D366" s="47">
        <v>30.730887473684199</v>
      </c>
    </row>
    <row r="367" spans="1:4">
      <c r="A367" s="89">
        <v>44306</v>
      </c>
      <c r="B367" s="6"/>
      <c r="C367" s="55">
        <v>84770</v>
      </c>
      <c r="D367" s="47">
        <v>30.9536141666667</v>
      </c>
    </row>
    <row r="368" spans="1:4">
      <c r="A368" s="89">
        <v>44307</v>
      </c>
      <c r="B368" s="6"/>
      <c r="C368" s="55">
        <v>0</v>
      </c>
      <c r="D368" s="47"/>
    </row>
    <row r="369" spans="1:4">
      <c r="A369" s="89">
        <v>44308</v>
      </c>
      <c r="B369" s="6"/>
      <c r="C369" s="55">
        <v>303167</v>
      </c>
      <c r="D369" s="47">
        <v>31.1598281707317</v>
      </c>
    </row>
    <row r="370" spans="1:4">
      <c r="A370" s="89">
        <v>44309</v>
      </c>
      <c r="B370" s="6"/>
      <c r="C370" s="55">
        <v>220850</v>
      </c>
      <c r="D370" s="47">
        <v>31.1894463529412</v>
      </c>
    </row>
    <row r="371" spans="1:4">
      <c r="A371" s="89">
        <v>44310</v>
      </c>
      <c r="B371" s="6"/>
      <c r="C371" s="55">
        <v>0</v>
      </c>
      <c r="D371" s="47"/>
    </row>
    <row r="372" spans="1:4">
      <c r="A372" s="89">
        <v>44311</v>
      </c>
      <c r="B372" s="6"/>
      <c r="C372" s="55">
        <v>0</v>
      </c>
      <c r="D372" s="47"/>
    </row>
    <row r="373" spans="1:4">
      <c r="A373" s="89">
        <v>44312</v>
      </c>
      <c r="B373" s="6"/>
      <c r="C373" s="55">
        <v>54538</v>
      </c>
      <c r="D373" s="47">
        <v>31.1016118125</v>
      </c>
    </row>
    <row r="374" spans="1:4">
      <c r="A374" s="89">
        <v>44313</v>
      </c>
      <c r="B374" s="6"/>
      <c r="C374" s="55">
        <v>119730</v>
      </c>
      <c r="D374" s="47">
        <v>31.011064571428602</v>
      </c>
    </row>
    <row r="375" spans="1:4">
      <c r="A375" s="89">
        <v>44314</v>
      </c>
      <c r="B375" s="6"/>
      <c r="C375" s="55">
        <v>149263</v>
      </c>
      <c r="D375" s="47">
        <v>30.9243318421053</v>
      </c>
    </row>
    <row r="376" spans="1:4">
      <c r="A376" s="89">
        <v>44315</v>
      </c>
      <c r="B376" s="6"/>
      <c r="C376" s="55">
        <v>174640</v>
      </c>
      <c r="D376" s="47">
        <v>30.899030041666698</v>
      </c>
    </row>
    <row r="377" spans="1:4">
      <c r="A377" s="89">
        <v>44316</v>
      </c>
      <c r="B377" s="6"/>
      <c r="C377" s="55">
        <v>225769</v>
      </c>
      <c r="D377" s="47">
        <v>30.792112972222199</v>
      </c>
    </row>
    <row r="378" spans="1:4">
      <c r="A378" s="89">
        <v>44317</v>
      </c>
      <c r="B378" s="6"/>
      <c r="C378" s="55">
        <v>0</v>
      </c>
      <c r="D378" s="47"/>
    </row>
    <row r="379" spans="1:4">
      <c r="A379" s="89">
        <v>44318</v>
      </c>
      <c r="B379" s="6"/>
      <c r="C379" s="55">
        <v>0</v>
      </c>
      <c r="D379" s="47"/>
    </row>
    <row r="380" spans="1:4">
      <c r="A380" s="89">
        <v>44319</v>
      </c>
      <c r="B380" s="6"/>
      <c r="C380" s="55">
        <v>160342</v>
      </c>
      <c r="D380" s="47">
        <v>30.701086956521699</v>
      </c>
    </row>
    <row r="381" spans="1:4">
      <c r="A381" s="89">
        <v>44320</v>
      </c>
      <c r="B381" s="6"/>
      <c r="C381" s="55">
        <v>68732</v>
      </c>
      <c r="D381" s="47">
        <v>31.305117153846201</v>
      </c>
    </row>
    <row r="382" spans="1:4">
      <c r="A382" s="89">
        <v>44321</v>
      </c>
      <c r="B382" s="6"/>
      <c r="C382" s="55">
        <v>298751</v>
      </c>
      <c r="D382" s="47">
        <v>30.7404884634146</v>
      </c>
    </row>
    <row r="383" spans="1:4">
      <c r="A383" s="89">
        <v>44322</v>
      </c>
      <c r="B383" s="6"/>
      <c r="C383" s="55">
        <v>143470</v>
      </c>
      <c r="D383" s="47">
        <v>30.7275448</v>
      </c>
    </row>
    <row r="384" spans="1:4">
      <c r="A384" s="89">
        <v>44323</v>
      </c>
      <c r="B384" s="6"/>
      <c r="C384" s="55">
        <v>316706</v>
      </c>
      <c r="D384" s="47">
        <v>30.705192272727299</v>
      </c>
    </row>
    <row r="385" spans="1:4">
      <c r="A385" s="89">
        <v>44324</v>
      </c>
      <c r="B385" s="6"/>
      <c r="C385" s="55">
        <v>0</v>
      </c>
      <c r="D385" s="47"/>
    </row>
    <row r="386" spans="1:4">
      <c r="A386" s="89">
        <v>44325</v>
      </c>
      <c r="B386" s="6"/>
      <c r="C386" s="55">
        <v>0</v>
      </c>
      <c r="D386" s="47"/>
    </row>
    <row r="387" spans="1:4">
      <c r="A387" s="89">
        <v>44326</v>
      </c>
      <c r="B387" s="6"/>
      <c r="C387" s="55">
        <v>24750</v>
      </c>
      <c r="D387" s="47">
        <v>30.6875</v>
      </c>
    </row>
    <row r="388" spans="1:4">
      <c r="A388" s="89">
        <v>44327</v>
      </c>
      <c r="B388" s="6"/>
      <c r="C388" s="55">
        <v>161657</v>
      </c>
      <c r="D388" s="47">
        <v>30.678654838709701</v>
      </c>
    </row>
    <row r="389" spans="1:4">
      <c r="A389" s="89">
        <v>44328</v>
      </c>
      <c r="B389" s="6"/>
      <c r="C389" s="55">
        <v>269617</v>
      </c>
      <c r="D389" s="47">
        <v>30.472430351351399</v>
      </c>
    </row>
    <row r="390" spans="1:4">
      <c r="A390" s="89">
        <v>44329</v>
      </c>
      <c r="B390" s="6"/>
      <c r="C390" s="55">
        <v>284523</v>
      </c>
      <c r="D390" s="47">
        <v>30.656944366842101</v>
      </c>
    </row>
    <row r="391" spans="1:4">
      <c r="A391" s="89">
        <v>44330</v>
      </c>
      <c r="B391" s="6"/>
      <c r="C391" s="55">
        <v>269292</v>
      </c>
      <c r="D391" s="47">
        <v>30.6737533797222</v>
      </c>
    </row>
    <row r="392" spans="1:4">
      <c r="A392" s="89">
        <v>44331</v>
      </c>
      <c r="B392" s="6"/>
      <c r="C392" s="55">
        <v>0</v>
      </c>
      <c r="D392" s="47"/>
    </row>
    <row r="393" spans="1:4">
      <c r="A393" s="89">
        <v>44332</v>
      </c>
      <c r="B393" s="6"/>
      <c r="C393" s="55">
        <v>0</v>
      </c>
      <c r="D393" s="47"/>
    </row>
    <row r="394" spans="1:4">
      <c r="A394" s="89">
        <v>44333</v>
      </c>
      <c r="B394" s="6"/>
      <c r="C394" s="55">
        <v>221708</v>
      </c>
      <c r="D394" s="47">
        <v>30.671221702499999</v>
      </c>
    </row>
    <row r="395" spans="1:4">
      <c r="A395" s="89">
        <v>44334</v>
      </c>
      <c r="B395" s="6"/>
      <c r="C395" s="55">
        <v>70017</v>
      </c>
      <c r="D395" s="47">
        <v>30.6121528111765</v>
      </c>
    </row>
    <row r="396" spans="1:4">
      <c r="A396" s="89">
        <v>44335</v>
      </c>
      <c r="B396" s="6"/>
      <c r="C396" s="55">
        <v>247650</v>
      </c>
      <c r="D396" s="47">
        <v>30.6388131624444</v>
      </c>
    </row>
    <row r="397" spans="1:4">
      <c r="A397" s="89">
        <v>44336</v>
      </c>
      <c r="B397" s="6"/>
      <c r="C397" s="55">
        <v>214197</v>
      </c>
      <c r="D397" s="47">
        <v>30.584065941428602</v>
      </c>
    </row>
    <row r="398" spans="1:4">
      <c r="A398" s="89">
        <v>44337</v>
      </c>
      <c r="B398" s="6"/>
      <c r="C398" s="55">
        <v>139523</v>
      </c>
      <c r="D398" s="47">
        <v>30.548838537307699</v>
      </c>
    </row>
    <row r="399" spans="1:4">
      <c r="A399" s="89">
        <v>44338</v>
      </c>
      <c r="B399" s="6"/>
      <c r="C399" s="55">
        <v>0</v>
      </c>
      <c r="D399" s="47"/>
    </row>
    <row r="400" spans="1:4">
      <c r="A400" s="89">
        <v>44339</v>
      </c>
      <c r="B400" s="6"/>
      <c r="C400" s="55">
        <v>0</v>
      </c>
      <c r="D400" s="47"/>
    </row>
    <row r="401" spans="1:4">
      <c r="A401" s="89">
        <v>44340</v>
      </c>
      <c r="B401" s="6"/>
      <c r="C401" s="55">
        <v>105924</v>
      </c>
      <c r="D401" s="47">
        <v>30.497150705625</v>
      </c>
    </row>
    <row r="402" spans="1:4">
      <c r="A402" s="89">
        <v>44341</v>
      </c>
      <c r="B402" s="6"/>
      <c r="C402" s="55">
        <v>110176</v>
      </c>
      <c r="D402" s="47">
        <v>30.500396691999999</v>
      </c>
    </row>
    <row r="403" spans="1:4">
      <c r="A403" s="89">
        <v>44342</v>
      </c>
      <c r="B403" s="6"/>
      <c r="C403" s="55">
        <v>215030</v>
      </c>
      <c r="D403" s="47">
        <v>30.449737518301902</v>
      </c>
    </row>
    <row r="404" spans="1:4">
      <c r="A404" s="89">
        <v>44343</v>
      </c>
      <c r="B404" s="6"/>
      <c r="C404" s="55">
        <v>118226</v>
      </c>
      <c r="D404" s="47">
        <v>30.4270983422727</v>
      </c>
    </row>
    <row r="405" spans="1:4">
      <c r="A405" s="89">
        <v>44344</v>
      </c>
      <c r="B405" s="6"/>
      <c r="C405" s="55">
        <v>255684</v>
      </c>
      <c r="D405" s="47">
        <v>30.2378316528571</v>
      </c>
    </row>
    <row r="406" spans="1:4">
      <c r="A406" s="89">
        <v>44345</v>
      </c>
      <c r="B406" s="6"/>
      <c r="C406" s="55">
        <v>0</v>
      </c>
      <c r="D406" s="47"/>
    </row>
    <row r="407" spans="1:4">
      <c r="A407" s="89">
        <v>44346</v>
      </c>
      <c r="B407" s="6"/>
      <c r="C407" s="55">
        <v>0</v>
      </c>
      <c r="D407" s="47"/>
    </row>
    <row r="408" spans="1:4">
      <c r="A408" s="89">
        <v>44347</v>
      </c>
      <c r="B408" s="6"/>
      <c r="C408" s="55">
        <v>32500</v>
      </c>
      <c r="D408" s="47">
        <v>30.031111111111102</v>
      </c>
    </row>
    <row r="409" spans="1:4">
      <c r="A409" s="89">
        <v>44348</v>
      </c>
      <c r="B409" s="6"/>
      <c r="C409" s="55">
        <v>199996</v>
      </c>
      <c r="D409" s="47">
        <v>29.623562905</v>
      </c>
    </row>
    <row r="410" spans="1:4">
      <c r="A410" s="89">
        <v>44349</v>
      </c>
      <c r="B410" s="6"/>
      <c r="C410" s="55">
        <v>56553</v>
      </c>
      <c r="D410" s="47">
        <v>29.657320870833299</v>
      </c>
    </row>
    <row r="411" spans="1:4">
      <c r="A411" s="89">
        <v>44350</v>
      </c>
      <c r="B411" s="6"/>
      <c r="C411" s="55">
        <v>0</v>
      </c>
      <c r="D411" s="47"/>
    </row>
    <row r="412" spans="1:4">
      <c r="A412" s="89">
        <v>44351</v>
      </c>
      <c r="B412" s="6"/>
      <c r="C412" s="55">
        <v>154118</v>
      </c>
      <c r="D412" s="47">
        <v>29.5911081357143</v>
      </c>
    </row>
    <row r="413" spans="1:4">
      <c r="A413" s="89">
        <v>44352</v>
      </c>
      <c r="B413" s="6"/>
      <c r="C413" s="55">
        <v>0</v>
      </c>
      <c r="D413" s="47"/>
    </row>
    <row r="414" spans="1:4">
      <c r="A414" s="89">
        <v>44353</v>
      </c>
      <c r="B414" s="6"/>
      <c r="C414" s="55">
        <v>0</v>
      </c>
      <c r="D414" s="47"/>
    </row>
    <row r="415" spans="1:4">
      <c r="A415" s="89">
        <v>44354</v>
      </c>
      <c r="B415" s="6"/>
      <c r="C415" s="55">
        <v>27148</v>
      </c>
      <c r="D415" s="47">
        <v>29.550968099999999</v>
      </c>
    </row>
    <row r="416" spans="1:4">
      <c r="A416" s="89">
        <v>44355</v>
      </c>
      <c r="B416" s="6"/>
      <c r="C416" s="55">
        <v>359652</v>
      </c>
      <c r="D416" s="47">
        <v>29.5748258906122</v>
      </c>
    </row>
    <row r="417" spans="1:4">
      <c r="A417" s="89">
        <v>44356</v>
      </c>
      <c r="B417" s="6"/>
      <c r="C417" s="55">
        <v>292456</v>
      </c>
      <c r="D417" s="47">
        <v>29.1869564362162</v>
      </c>
    </row>
    <row r="418" spans="1:4">
      <c r="A418" s="89">
        <v>44357</v>
      </c>
      <c r="B418" s="6"/>
      <c r="C418" s="55">
        <v>274972</v>
      </c>
      <c r="D418" s="47">
        <v>28.569543197142899</v>
      </c>
    </row>
    <row r="419" spans="1:4">
      <c r="A419" s="89">
        <v>44358</v>
      </c>
      <c r="B419" s="6"/>
      <c r="C419" s="55">
        <v>46020</v>
      </c>
      <c r="D419" s="47">
        <v>28.515208333</v>
      </c>
    </row>
    <row r="420" spans="1:4">
      <c r="A420" s="89">
        <v>44359</v>
      </c>
      <c r="B420" s="6"/>
      <c r="C420" s="55">
        <v>0</v>
      </c>
      <c r="D420" s="47"/>
    </row>
    <row r="421" spans="1:4">
      <c r="A421" s="89">
        <v>44360</v>
      </c>
      <c r="B421" s="6"/>
      <c r="C421" s="55">
        <v>0</v>
      </c>
      <c r="D421" s="47"/>
    </row>
    <row r="422" spans="1:4">
      <c r="A422" s="89">
        <v>44361</v>
      </c>
      <c r="B422" s="6"/>
      <c r="C422" s="55">
        <v>103700</v>
      </c>
      <c r="D422" s="47">
        <v>28.7192963244444</v>
      </c>
    </row>
    <row r="423" spans="1:4">
      <c r="A423" s="89">
        <v>44362</v>
      </c>
      <c r="B423" s="6"/>
      <c r="C423" s="55">
        <v>71207</v>
      </c>
      <c r="D423" s="47">
        <v>28.422649543846202</v>
      </c>
    </row>
    <row r="424" spans="1:4">
      <c r="A424" s="89">
        <v>44363</v>
      </c>
      <c r="B424" s="6"/>
      <c r="C424" s="55">
        <v>273407</v>
      </c>
      <c r="D424" s="47">
        <v>28.437709867111099</v>
      </c>
    </row>
    <row r="425" spans="1:4">
      <c r="A425" s="89">
        <v>44364</v>
      </c>
      <c r="B425" s="6"/>
      <c r="C425" s="55">
        <v>211692</v>
      </c>
      <c r="D425" s="47">
        <v>28.380697308064502</v>
      </c>
    </row>
    <row r="426" spans="1:4">
      <c r="A426" s="89">
        <v>44365</v>
      </c>
      <c r="B426" s="6"/>
      <c r="C426" s="55">
        <v>80780</v>
      </c>
      <c r="D426" s="47">
        <v>28.355630287499999</v>
      </c>
    </row>
    <row r="427" spans="1:4">
      <c r="A427" s="89">
        <v>44366</v>
      </c>
      <c r="B427" s="6"/>
      <c r="C427" s="55">
        <v>0</v>
      </c>
      <c r="D427" s="47"/>
    </row>
    <row r="428" spans="1:4">
      <c r="A428" s="89">
        <v>44367</v>
      </c>
      <c r="B428" s="6"/>
      <c r="C428" s="55">
        <v>0</v>
      </c>
      <c r="D428" s="47"/>
    </row>
    <row r="429" spans="1:4">
      <c r="A429" s="89">
        <v>44368</v>
      </c>
      <c r="B429" s="6"/>
      <c r="C429" s="55">
        <v>165592</v>
      </c>
      <c r="D429" s="47">
        <v>28.464478594999999</v>
      </c>
    </row>
    <row r="430" spans="1:4">
      <c r="A430" s="89">
        <v>44369</v>
      </c>
      <c r="B430" s="6"/>
      <c r="C430" s="55">
        <v>48289</v>
      </c>
      <c r="D430" s="47">
        <v>28.212</v>
      </c>
    </row>
    <row r="431" spans="1:4">
      <c r="A431" s="89">
        <v>44370</v>
      </c>
      <c r="B431" s="6"/>
      <c r="C431" s="55">
        <v>246319</v>
      </c>
      <c r="D431" s="47">
        <v>28.174782171956501</v>
      </c>
    </row>
    <row r="432" spans="1:4">
      <c r="A432" s="89">
        <v>44371</v>
      </c>
      <c r="B432" s="6"/>
      <c r="C432" s="55">
        <v>192326</v>
      </c>
      <c r="D432" s="47">
        <v>27.8343896373913</v>
      </c>
    </row>
    <row r="433" spans="1:4">
      <c r="A433" s="89">
        <v>44372</v>
      </c>
      <c r="B433" s="6"/>
      <c r="C433" s="55">
        <v>28720</v>
      </c>
      <c r="D433" s="47">
        <v>27.9716666666667</v>
      </c>
    </row>
    <row r="434" spans="1:4">
      <c r="A434" s="89">
        <v>44373</v>
      </c>
      <c r="B434" s="6"/>
      <c r="C434" s="55">
        <v>0</v>
      </c>
      <c r="D434" s="47"/>
    </row>
    <row r="435" spans="1:4">
      <c r="A435" s="89">
        <v>44374</v>
      </c>
      <c r="B435" s="6"/>
      <c r="C435" s="55">
        <v>0</v>
      </c>
      <c r="D435" s="47"/>
    </row>
    <row r="436" spans="1:4">
      <c r="A436" s="89">
        <v>44375</v>
      </c>
      <c r="B436" s="6"/>
      <c r="C436" s="55">
        <v>112080</v>
      </c>
      <c r="D436" s="47">
        <v>27.961610617000002</v>
      </c>
    </row>
    <row r="437" spans="1:4">
      <c r="A437" s="89">
        <v>44376</v>
      </c>
      <c r="B437" s="6"/>
      <c r="C437" s="55">
        <v>200942</v>
      </c>
      <c r="D437" s="47">
        <v>27.933808084651201</v>
      </c>
    </row>
    <row r="438" spans="1:4">
      <c r="A438" s="89">
        <v>44377</v>
      </c>
      <c r="B438" s="6"/>
      <c r="C438" s="55">
        <v>137946</v>
      </c>
      <c r="D438" s="47">
        <v>27.8040992512</v>
      </c>
    </row>
    <row r="439" spans="1:4">
      <c r="A439" s="89">
        <v>44378</v>
      </c>
      <c r="B439" s="6"/>
      <c r="C439" s="55">
        <v>230455</v>
      </c>
      <c r="D439" s="47">
        <v>27.770035847735802</v>
      </c>
    </row>
    <row r="440" spans="1:4">
      <c r="A440" s="89">
        <v>44379</v>
      </c>
      <c r="B440" s="6"/>
      <c r="C440" s="55">
        <v>129430</v>
      </c>
      <c r="D440" s="47">
        <v>27.7592931311111</v>
      </c>
    </row>
    <row r="441" spans="1:4">
      <c r="A441" s="89">
        <v>44380</v>
      </c>
      <c r="B441" s="6"/>
      <c r="C441" s="55">
        <v>0</v>
      </c>
      <c r="D441" s="47"/>
    </row>
    <row r="442" spans="1:4">
      <c r="A442" s="89">
        <v>44381</v>
      </c>
      <c r="B442" s="6"/>
      <c r="C442" s="55">
        <v>0</v>
      </c>
      <c r="D442" s="47"/>
    </row>
    <row r="443" spans="1:4">
      <c r="A443" s="89">
        <v>44382</v>
      </c>
      <c r="B443" s="6"/>
      <c r="C443" s="55">
        <v>57732</v>
      </c>
      <c r="D443" s="47">
        <v>27.72578054625</v>
      </c>
    </row>
    <row r="444" spans="1:4">
      <c r="A444" s="89">
        <v>44383</v>
      </c>
      <c r="B444" s="6"/>
      <c r="C444" s="55">
        <v>135478</v>
      </c>
      <c r="D444" s="47">
        <v>27.684979352799999</v>
      </c>
    </row>
    <row r="445" spans="1:4">
      <c r="A445" s="89">
        <v>44384</v>
      </c>
      <c r="B445" s="6"/>
      <c r="C445" s="55">
        <v>216631</v>
      </c>
      <c r="D445" s="47">
        <v>27.631005870370402</v>
      </c>
    </row>
    <row r="446" spans="1:4">
      <c r="A446" s="89">
        <v>44385</v>
      </c>
      <c r="B446" s="6"/>
      <c r="C446" s="55">
        <v>38498</v>
      </c>
      <c r="D446" s="47">
        <v>27.643181816666701</v>
      </c>
    </row>
    <row r="447" spans="1:4">
      <c r="A447" s="89">
        <v>44386</v>
      </c>
      <c r="B447" s="6"/>
      <c r="C447" s="55">
        <v>42184</v>
      </c>
      <c r="D447" s="47">
        <v>27.4457272727273</v>
      </c>
    </row>
    <row r="448" spans="1:4">
      <c r="A448" s="89">
        <v>44387</v>
      </c>
      <c r="B448" s="6"/>
      <c r="C448" s="55">
        <v>0</v>
      </c>
      <c r="D448" s="47"/>
    </row>
    <row r="449" spans="1:4">
      <c r="A449" s="89">
        <v>44388</v>
      </c>
      <c r="B449" s="6"/>
      <c r="C449" s="55">
        <v>0</v>
      </c>
      <c r="D449" s="47"/>
    </row>
    <row r="450" spans="1:4">
      <c r="A450" s="89">
        <v>44389</v>
      </c>
      <c r="B450" s="6"/>
      <c r="C450" s="55">
        <v>55140</v>
      </c>
      <c r="D450" s="47">
        <v>27.686769046666701</v>
      </c>
    </row>
    <row r="451" spans="1:4">
      <c r="A451" s="89">
        <v>44390</v>
      </c>
      <c r="B451" s="6"/>
      <c r="C451" s="55">
        <v>147878</v>
      </c>
      <c r="D451" s="47">
        <v>27.607709991111101</v>
      </c>
    </row>
    <row r="452" spans="1:4">
      <c r="A452" s="89">
        <v>44391</v>
      </c>
      <c r="B452" s="6"/>
      <c r="C452" s="55">
        <v>159988</v>
      </c>
      <c r="D452" s="47">
        <v>27.645880427222199</v>
      </c>
    </row>
    <row r="453" spans="1:4">
      <c r="A453" s="89">
        <v>44392</v>
      </c>
      <c r="B453" s="6"/>
      <c r="C453" s="55">
        <v>142544</v>
      </c>
      <c r="D453" s="47">
        <v>27.59970427875</v>
      </c>
    </row>
    <row r="454" spans="1:4">
      <c r="A454" s="89">
        <v>44393</v>
      </c>
      <c r="B454" s="6"/>
      <c r="C454" s="55">
        <v>134500</v>
      </c>
      <c r="D454" s="47">
        <v>27.631651946111099</v>
      </c>
    </row>
    <row r="455" spans="1:4">
      <c r="A455" s="89">
        <v>44394</v>
      </c>
      <c r="B455" s="6"/>
      <c r="C455" s="55">
        <v>0</v>
      </c>
      <c r="D455" s="47"/>
    </row>
    <row r="456" spans="1:4">
      <c r="A456" s="89">
        <v>44395</v>
      </c>
      <c r="B456" s="6"/>
      <c r="C456" s="55">
        <v>0</v>
      </c>
      <c r="D456" s="47"/>
    </row>
    <row r="457" spans="1:4">
      <c r="A457" s="89">
        <v>44396</v>
      </c>
      <c r="B457" s="6"/>
      <c r="C457" s="55">
        <v>92421</v>
      </c>
      <c r="D457" s="47">
        <v>27.581548481111099</v>
      </c>
    </row>
    <row r="458" spans="1:4">
      <c r="A458" s="89">
        <v>44397</v>
      </c>
      <c r="B458" s="6"/>
      <c r="C458" s="55">
        <v>163835</v>
      </c>
      <c r="D458" s="47">
        <v>27.566653488333301</v>
      </c>
    </row>
    <row r="459" spans="1:4">
      <c r="A459" s="89">
        <v>44398</v>
      </c>
      <c r="B459" s="6"/>
      <c r="C459" s="55">
        <v>128978</v>
      </c>
      <c r="D459" s="47">
        <v>27.562184345312499</v>
      </c>
    </row>
    <row r="460" spans="1:4">
      <c r="A460" s="89">
        <v>44399</v>
      </c>
      <c r="B460" s="6"/>
      <c r="C460" s="55">
        <v>235038</v>
      </c>
      <c r="D460" s="47">
        <v>27.54569974</v>
      </c>
    </row>
    <row r="461" spans="1:4">
      <c r="A461" s="89">
        <v>44400</v>
      </c>
      <c r="B461" s="6"/>
      <c r="C461" s="55">
        <v>184972</v>
      </c>
      <c r="D461" s="47">
        <v>27.504403602272699</v>
      </c>
    </row>
    <row r="462" spans="1:4">
      <c r="A462" s="89">
        <v>44401</v>
      </c>
      <c r="B462" s="6"/>
      <c r="C462" s="55">
        <v>0</v>
      </c>
      <c r="D462" s="47"/>
    </row>
    <row r="463" spans="1:4">
      <c r="A463" s="89">
        <v>44402</v>
      </c>
      <c r="B463" s="6"/>
      <c r="C463" s="55">
        <v>0</v>
      </c>
      <c r="D463" s="47"/>
    </row>
    <row r="464" spans="1:4">
      <c r="A464" s="89">
        <v>44403</v>
      </c>
      <c r="B464" s="6"/>
      <c r="C464" s="55">
        <v>155632</v>
      </c>
      <c r="D464" s="47">
        <v>27.535481499999999</v>
      </c>
    </row>
    <row r="465" spans="1:4">
      <c r="A465" s="89">
        <v>44404</v>
      </c>
      <c r="B465" s="6"/>
      <c r="C465" s="55">
        <v>147632</v>
      </c>
      <c r="D465" s="47">
        <v>27.525835208571401</v>
      </c>
    </row>
    <row r="466" spans="1:4">
      <c r="A466" s="89">
        <v>44405</v>
      </c>
      <c r="B466" s="6"/>
      <c r="C466" s="55">
        <v>123634</v>
      </c>
      <c r="D466" s="47">
        <v>27.492299485217401</v>
      </c>
    </row>
    <row r="467" spans="1:4">
      <c r="A467" s="89">
        <v>44406</v>
      </c>
      <c r="B467" s="6"/>
      <c r="C467" s="55">
        <v>143583</v>
      </c>
      <c r="D467" s="47">
        <v>27.511247077777799</v>
      </c>
    </row>
    <row r="468" spans="1:4">
      <c r="A468" s="89">
        <v>44407</v>
      </c>
      <c r="B468" s="6"/>
      <c r="C468" s="55">
        <v>258878</v>
      </c>
      <c r="D468" s="47">
        <v>27.4787592034615</v>
      </c>
    </row>
    <row r="469" spans="1:4">
      <c r="A469" s="89">
        <v>44408</v>
      </c>
      <c r="B469" s="6"/>
      <c r="C469" s="55">
        <v>0</v>
      </c>
      <c r="D469" s="47"/>
    </row>
    <row r="470" spans="1:4">
      <c r="A470" s="89">
        <v>44409</v>
      </c>
      <c r="B470" s="6"/>
      <c r="C470" s="55">
        <v>0</v>
      </c>
      <c r="D470" s="47"/>
    </row>
    <row r="471" spans="1:4">
      <c r="A471" s="89">
        <v>44410</v>
      </c>
      <c r="B471" s="6"/>
      <c r="C471" s="55">
        <v>25630</v>
      </c>
      <c r="D471" s="47">
        <v>27.58983769</v>
      </c>
    </row>
    <row r="472" spans="1:4">
      <c r="A472" s="89">
        <v>44411</v>
      </c>
      <c r="B472" s="6"/>
      <c r="C472" s="55">
        <v>84379</v>
      </c>
      <c r="D472" s="47">
        <v>27.492473409999999</v>
      </c>
    </row>
    <row r="473" spans="1:4">
      <c r="A473" s="89">
        <v>44412</v>
      </c>
      <c r="B473" s="6"/>
      <c r="C473" s="55">
        <v>75713</v>
      </c>
      <c r="D473" s="47">
        <v>27.532731630000001</v>
      </c>
    </row>
    <row r="474" spans="1:4">
      <c r="A474" s="89">
        <v>44413</v>
      </c>
      <c r="B474" s="6"/>
      <c r="C474" s="55">
        <v>145578</v>
      </c>
      <c r="D474" s="47">
        <v>27.558552519999999</v>
      </c>
    </row>
    <row r="475" spans="1:4">
      <c r="A475" s="89">
        <v>44414</v>
      </c>
      <c r="B475" s="6"/>
      <c r="C475" s="55">
        <v>195284</v>
      </c>
      <c r="D475" s="47">
        <v>27.510478630000001</v>
      </c>
    </row>
    <row r="476" spans="1:4">
      <c r="A476" s="89">
        <v>44415</v>
      </c>
      <c r="B476" s="6"/>
      <c r="C476" s="55">
        <v>0</v>
      </c>
      <c r="D476" s="47"/>
    </row>
    <row r="477" spans="1:4">
      <c r="A477" s="89">
        <v>44416</v>
      </c>
      <c r="B477" s="6"/>
      <c r="C477" s="55">
        <v>0</v>
      </c>
      <c r="D477" s="47"/>
    </row>
    <row r="478" spans="1:4">
      <c r="A478" s="89">
        <v>44417</v>
      </c>
      <c r="B478" s="6"/>
      <c r="C478" s="55">
        <v>141000</v>
      </c>
      <c r="D478" s="47">
        <v>27.55546099</v>
      </c>
    </row>
    <row r="479" spans="1:4">
      <c r="A479" s="89">
        <v>44418</v>
      </c>
      <c r="B479" s="6"/>
      <c r="C479" s="55">
        <v>136090</v>
      </c>
      <c r="D479" s="47">
        <v>27.497610030000001</v>
      </c>
    </row>
    <row r="480" spans="1:4">
      <c r="A480" s="89">
        <v>44419</v>
      </c>
      <c r="B480" s="6"/>
      <c r="C480" s="55">
        <v>85391</v>
      </c>
      <c r="D480" s="47">
        <v>27.53087901</v>
      </c>
    </row>
    <row r="481" spans="1:4">
      <c r="A481" s="89">
        <v>44420</v>
      </c>
      <c r="B481" s="6"/>
      <c r="C481" s="55">
        <v>153929</v>
      </c>
      <c r="D481" s="47">
        <v>27.527808759999999</v>
      </c>
    </row>
    <row r="482" spans="1:4">
      <c r="A482" s="89">
        <v>44421</v>
      </c>
      <c r="B482" s="6"/>
      <c r="C482" s="55">
        <v>76074</v>
      </c>
      <c r="D482" s="47">
        <v>27.50382463</v>
      </c>
    </row>
    <row r="483" spans="1:4">
      <c r="A483" s="89">
        <v>44422</v>
      </c>
      <c r="B483" s="6"/>
      <c r="C483" s="55">
        <v>0</v>
      </c>
      <c r="D483" s="47"/>
    </row>
    <row r="484" spans="1:4">
      <c r="A484" s="89">
        <v>44423</v>
      </c>
      <c r="B484" s="6"/>
      <c r="C484" s="55">
        <v>0</v>
      </c>
      <c r="D484" s="47"/>
    </row>
    <row r="485" spans="1:4">
      <c r="A485" s="89">
        <v>44424</v>
      </c>
      <c r="B485" s="6"/>
      <c r="C485" s="55">
        <v>140808</v>
      </c>
      <c r="D485" s="47">
        <v>27.57731038</v>
      </c>
    </row>
    <row r="486" spans="1:4">
      <c r="A486" s="89">
        <v>44425</v>
      </c>
      <c r="B486" s="6"/>
      <c r="C486" s="55">
        <v>84194</v>
      </c>
      <c r="D486" s="47">
        <v>27.5348644</v>
      </c>
    </row>
    <row r="487" spans="1:4">
      <c r="A487" s="89">
        <v>44426</v>
      </c>
      <c r="B487" s="6"/>
      <c r="C487" s="55">
        <v>143511</v>
      </c>
      <c r="D487" s="47">
        <v>27.548653689999998</v>
      </c>
    </row>
    <row r="488" spans="1:4">
      <c r="A488" s="89">
        <v>44427</v>
      </c>
      <c r="B488" s="6"/>
      <c r="C488" s="55">
        <v>64674</v>
      </c>
      <c r="D488" s="47">
        <v>27.535052100000001</v>
      </c>
    </row>
    <row r="489" spans="1:4">
      <c r="A489" s="89">
        <v>44428</v>
      </c>
      <c r="B489" s="6"/>
      <c r="C489" s="55">
        <v>200380</v>
      </c>
      <c r="D489" s="47">
        <v>27.56693211</v>
      </c>
    </row>
    <row r="490" spans="1:4">
      <c r="A490" s="89">
        <v>44429</v>
      </c>
      <c r="B490" s="6"/>
      <c r="C490" s="55">
        <v>0</v>
      </c>
      <c r="D490" s="47"/>
    </row>
    <row r="491" spans="1:4">
      <c r="A491" s="89">
        <v>44430</v>
      </c>
      <c r="B491" s="6"/>
      <c r="C491" s="55">
        <v>0</v>
      </c>
      <c r="D491" s="47"/>
    </row>
    <row r="492" spans="1:4">
      <c r="A492" s="89">
        <v>44431</v>
      </c>
      <c r="B492" s="6"/>
      <c r="C492" s="55">
        <v>118730</v>
      </c>
      <c r="D492" s="47">
        <v>27.607882329999999</v>
      </c>
    </row>
    <row r="493" spans="1:4">
      <c r="A493" s="89">
        <v>44432</v>
      </c>
      <c r="B493" s="6"/>
      <c r="C493" s="55">
        <v>25857</v>
      </c>
      <c r="D493" s="47">
        <v>27.63030436</v>
      </c>
    </row>
    <row r="494" spans="1:4">
      <c r="A494" s="89">
        <v>44433</v>
      </c>
      <c r="B494" s="6"/>
      <c r="C494" s="55">
        <v>261966</v>
      </c>
      <c r="D494" s="47">
        <v>27.749554830000001</v>
      </c>
    </row>
    <row r="495" spans="1:4">
      <c r="A495" s="89">
        <v>44434</v>
      </c>
      <c r="B495" s="6"/>
      <c r="C495" s="55">
        <v>113352</v>
      </c>
      <c r="D495" s="47">
        <v>27.82039876</v>
      </c>
    </row>
    <row r="496" spans="1:4">
      <c r="A496" s="89">
        <v>44435</v>
      </c>
      <c r="B496" s="6"/>
      <c r="C496" s="55">
        <v>98437</v>
      </c>
      <c r="D496" s="47">
        <v>28.224285720000001</v>
      </c>
    </row>
    <row r="497" spans="1:4">
      <c r="A497" s="89">
        <v>44436</v>
      </c>
      <c r="B497" s="6"/>
      <c r="C497" s="55">
        <v>0</v>
      </c>
      <c r="D497" s="47"/>
    </row>
    <row r="498" spans="1:4">
      <c r="A498" s="89">
        <v>44437</v>
      </c>
      <c r="B498" s="6"/>
      <c r="C498" s="55">
        <v>0</v>
      </c>
      <c r="D498" s="47"/>
    </row>
    <row r="499" spans="1:4">
      <c r="A499" s="89">
        <v>44438</v>
      </c>
      <c r="B499" s="6"/>
      <c r="C499" s="55">
        <v>755600</v>
      </c>
      <c r="D499" s="47">
        <v>29.913594490000001</v>
      </c>
    </row>
    <row r="500" spans="1:4">
      <c r="A500" s="89">
        <v>44439</v>
      </c>
      <c r="B500" s="6"/>
      <c r="C500" s="55">
        <v>144588</v>
      </c>
      <c r="D500" s="47">
        <v>30.605549610000001</v>
      </c>
    </row>
    <row r="501" spans="1:4">
      <c r="A501" s="89">
        <v>44440</v>
      </c>
      <c r="B501" s="6"/>
      <c r="C501" s="55">
        <v>159143</v>
      </c>
      <c r="D501" s="47">
        <v>31.25698993</v>
      </c>
    </row>
    <row r="502" spans="1:4">
      <c r="A502" s="89">
        <v>44441</v>
      </c>
      <c r="B502" s="6"/>
      <c r="C502" s="55">
        <v>301436</v>
      </c>
      <c r="D502" s="47">
        <v>32.572667690000003</v>
      </c>
    </row>
    <row r="503" spans="1:4">
      <c r="A503" s="89">
        <v>44442</v>
      </c>
      <c r="B503" s="6"/>
      <c r="C503" s="55">
        <v>1570639</v>
      </c>
      <c r="D503" s="47">
        <v>36.465834559999998</v>
      </c>
    </row>
    <row r="504" spans="1:4">
      <c r="A504" s="89">
        <v>44443</v>
      </c>
      <c r="B504" s="6"/>
      <c r="C504" s="55">
        <v>0</v>
      </c>
      <c r="D504" s="47"/>
    </row>
    <row r="505" spans="1:4">
      <c r="A505" s="89">
        <v>44444</v>
      </c>
      <c r="B505" s="6"/>
      <c r="C505" s="55">
        <v>0</v>
      </c>
      <c r="D505" s="47"/>
    </row>
    <row r="506" spans="1:4">
      <c r="A506" s="89">
        <v>44445</v>
      </c>
      <c r="B506" s="6"/>
      <c r="C506" s="55">
        <v>177907</v>
      </c>
      <c r="D506" s="47">
        <v>39.965200520000003</v>
      </c>
    </row>
    <row r="507" spans="1:4">
      <c r="A507" s="89">
        <v>44446</v>
      </c>
      <c r="B507" s="6"/>
      <c r="C507" s="55">
        <v>0</v>
      </c>
      <c r="D507" s="47"/>
    </row>
    <row r="508" spans="1:4">
      <c r="A508" s="89">
        <v>44447</v>
      </c>
      <c r="B508" s="6"/>
      <c r="C508" s="55">
        <v>3107</v>
      </c>
      <c r="D508" s="47">
        <v>39.667814610000001</v>
      </c>
    </row>
    <row r="509" spans="1:4">
      <c r="A509" s="89">
        <v>44448</v>
      </c>
      <c r="B509" s="6"/>
      <c r="C509" s="55">
        <v>360358</v>
      </c>
      <c r="D509" s="47">
        <v>40.254699459999998</v>
      </c>
    </row>
    <row r="510" spans="1:4">
      <c r="A510" s="89">
        <v>44449</v>
      </c>
      <c r="B510" s="6"/>
      <c r="C510" s="55">
        <v>1474497</v>
      </c>
      <c r="D510" s="47">
        <v>44.552497520000003</v>
      </c>
    </row>
    <row r="511" spans="1:4">
      <c r="A511" s="89">
        <v>44450</v>
      </c>
      <c r="B511" s="6"/>
      <c r="C511" s="55">
        <v>0</v>
      </c>
      <c r="D511" s="47"/>
    </row>
    <row r="512" spans="1:4">
      <c r="A512" s="89">
        <v>44451</v>
      </c>
      <c r="B512" s="6"/>
      <c r="C512" s="55">
        <v>0</v>
      </c>
      <c r="D512" s="47"/>
    </row>
    <row r="513" spans="1:4">
      <c r="A513" s="89">
        <v>44452</v>
      </c>
      <c r="B513" s="6"/>
      <c r="C513" s="55">
        <v>202582</v>
      </c>
      <c r="D513" s="47">
        <v>45.93999565</v>
      </c>
    </row>
    <row r="514" spans="1:4">
      <c r="A514" s="89">
        <v>44453</v>
      </c>
      <c r="B514" s="6"/>
      <c r="C514" s="55">
        <v>475959</v>
      </c>
      <c r="D514" s="47">
        <v>45.729433829999998</v>
      </c>
    </row>
    <row r="515" spans="1:4">
      <c r="A515" s="89">
        <v>44454</v>
      </c>
      <c r="B515" s="6"/>
      <c r="C515" s="55">
        <v>388439</v>
      </c>
      <c r="D515" s="47">
        <v>43.723303860000001</v>
      </c>
    </row>
    <row r="516" spans="1:4">
      <c r="A516" s="89">
        <v>44455</v>
      </c>
      <c r="B516" s="6"/>
      <c r="C516" s="55">
        <v>1168418</v>
      </c>
      <c r="D516" s="47">
        <v>43.483762220000003</v>
      </c>
    </row>
    <row r="517" spans="1:4">
      <c r="A517" s="89">
        <v>44456</v>
      </c>
      <c r="B517" s="6"/>
      <c r="C517" s="55">
        <v>319710</v>
      </c>
      <c r="D517" s="47">
        <v>43.526487729999999</v>
      </c>
    </row>
    <row r="518" spans="1:4">
      <c r="A518" s="89">
        <v>44457</v>
      </c>
      <c r="B518" s="6"/>
      <c r="C518" s="55">
        <v>0</v>
      </c>
      <c r="D518" s="47"/>
    </row>
    <row r="519" spans="1:4">
      <c r="A519" s="89">
        <v>44458</v>
      </c>
      <c r="B519" s="6"/>
      <c r="C519" s="55">
        <v>0</v>
      </c>
      <c r="D519" s="47"/>
    </row>
    <row r="520" spans="1:4">
      <c r="A520" s="89">
        <v>44459</v>
      </c>
      <c r="B520" s="6"/>
      <c r="C520" s="55">
        <v>2166200</v>
      </c>
      <c r="D520" s="47">
        <v>44.846976150000003</v>
      </c>
    </row>
    <row r="521" spans="1:4">
      <c r="A521" s="89">
        <v>44460</v>
      </c>
      <c r="B521" s="6"/>
      <c r="C521" s="55">
        <v>981677</v>
      </c>
      <c r="D521" s="47">
        <v>47.30465478</v>
      </c>
    </row>
    <row r="522" spans="1:4">
      <c r="A522" s="89">
        <v>44461</v>
      </c>
      <c r="B522" s="6"/>
      <c r="C522" s="55">
        <v>458796</v>
      </c>
      <c r="D522" s="47">
        <v>48.827424929999999</v>
      </c>
    </row>
    <row r="523" spans="1:4">
      <c r="A523" s="89">
        <v>44462</v>
      </c>
      <c r="B523" s="6"/>
      <c r="C523" s="55">
        <v>235395</v>
      </c>
      <c r="D523" s="47">
        <v>48.302367789999998</v>
      </c>
    </row>
    <row r="524" spans="1:4">
      <c r="A524" s="89">
        <v>44463</v>
      </c>
      <c r="B524" s="6"/>
      <c r="C524" s="55">
        <v>190100</v>
      </c>
      <c r="D524" s="47">
        <v>47.962774639999999</v>
      </c>
    </row>
    <row r="525" spans="1:4">
      <c r="A525" s="89">
        <v>44464</v>
      </c>
      <c r="B525" s="6"/>
      <c r="C525" s="55">
        <v>0</v>
      </c>
      <c r="D525" s="47"/>
    </row>
    <row r="526" spans="1:4">
      <c r="A526" s="89">
        <v>44465</v>
      </c>
      <c r="B526" s="6"/>
      <c r="C526" s="55">
        <v>0</v>
      </c>
      <c r="D526" s="47"/>
    </row>
    <row r="527" spans="1:4">
      <c r="A527" s="89">
        <v>44466</v>
      </c>
      <c r="B527" s="6"/>
      <c r="C527" s="55">
        <v>289441</v>
      </c>
      <c r="D527" s="47">
        <v>47.664711420000003</v>
      </c>
    </row>
    <row r="528" spans="1:4">
      <c r="A528" s="89">
        <v>44467</v>
      </c>
      <c r="B528" s="6"/>
      <c r="C528" s="55">
        <v>131336</v>
      </c>
      <c r="D528" s="47">
        <v>46.684142119999997</v>
      </c>
    </row>
    <row r="529" spans="1:4">
      <c r="A529" s="89">
        <v>44468</v>
      </c>
      <c r="B529" s="6"/>
      <c r="C529" s="55">
        <v>335650</v>
      </c>
      <c r="D529" s="47">
        <v>45.914652009999998</v>
      </c>
    </row>
    <row r="530" spans="1:4">
      <c r="A530" s="89">
        <v>44469</v>
      </c>
      <c r="B530" s="6"/>
      <c r="C530" s="55">
        <v>272812</v>
      </c>
      <c r="D530" s="47">
        <v>45.028958670000002</v>
      </c>
    </row>
    <row r="531" spans="1:4">
      <c r="A531" s="89">
        <v>44470</v>
      </c>
      <c r="B531" s="6"/>
      <c r="C531" s="55">
        <v>253592</v>
      </c>
      <c r="D531" s="47">
        <v>44.707316830000003</v>
      </c>
    </row>
    <row r="532" spans="1:4">
      <c r="A532" s="89">
        <v>44471</v>
      </c>
      <c r="B532" s="6"/>
      <c r="C532" s="55">
        <v>0</v>
      </c>
      <c r="D532" s="47"/>
    </row>
    <row r="533" spans="1:4">
      <c r="A533" s="89">
        <v>44472</v>
      </c>
      <c r="B533" s="6"/>
      <c r="C533" s="55">
        <v>0</v>
      </c>
      <c r="D533" s="47"/>
    </row>
    <row r="534" spans="1:4">
      <c r="A534" s="89">
        <v>44473</v>
      </c>
      <c r="B534" s="6"/>
      <c r="C534" s="55">
        <v>206094</v>
      </c>
      <c r="D534" s="47">
        <v>44.21856871</v>
      </c>
    </row>
    <row r="535" spans="1:4">
      <c r="A535" s="89">
        <v>44474</v>
      </c>
      <c r="B535" s="6"/>
      <c r="C535" s="55">
        <v>239308</v>
      </c>
      <c r="D535" s="47">
        <v>44.05248967</v>
      </c>
    </row>
    <row r="536" spans="1:4">
      <c r="A536" s="89">
        <v>44475</v>
      </c>
      <c r="B536" s="6"/>
      <c r="C536" s="55">
        <v>120173</v>
      </c>
      <c r="D536" s="47">
        <v>44.170542050000002</v>
      </c>
    </row>
    <row r="537" spans="1:4">
      <c r="A537" s="89">
        <v>44476</v>
      </c>
      <c r="B537" s="6"/>
      <c r="C537" s="55">
        <v>91059</v>
      </c>
      <c r="D537" s="47">
        <v>44.01009784</v>
      </c>
    </row>
    <row r="538" spans="1:4">
      <c r="A538" s="89">
        <v>44477</v>
      </c>
      <c r="B538" s="6"/>
      <c r="C538" s="55">
        <v>149843</v>
      </c>
      <c r="D538" s="47">
        <v>44.05620906</v>
      </c>
    </row>
    <row r="539" spans="1:4">
      <c r="A539" s="89">
        <v>44478</v>
      </c>
      <c r="B539" s="6"/>
      <c r="C539" s="55">
        <v>0</v>
      </c>
      <c r="D539" s="47"/>
    </row>
    <row r="540" spans="1:4">
      <c r="A540" s="89">
        <v>44479</v>
      </c>
      <c r="B540" s="6"/>
      <c r="C540" s="55">
        <v>0</v>
      </c>
      <c r="D540" s="47"/>
    </row>
    <row r="541" spans="1:4">
      <c r="A541" s="89">
        <v>44480</v>
      </c>
      <c r="B541" s="6"/>
      <c r="C541" s="55">
        <v>104423</v>
      </c>
      <c r="D541" s="47">
        <v>43.969898389999997</v>
      </c>
    </row>
    <row r="542" spans="1:4">
      <c r="A542" s="89">
        <v>44481</v>
      </c>
      <c r="B542" s="6"/>
      <c r="C542" s="55">
        <v>0</v>
      </c>
      <c r="D542" s="47"/>
    </row>
    <row r="543" spans="1:4">
      <c r="A543" s="89">
        <v>44482</v>
      </c>
      <c r="B543" s="6"/>
      <c r="C543" s="55">
        <v>63271</v>
      </c>
      <c r="D543" s="47">
        <v>43.83380442</v>
      </c>
    </row>
    <row r="544" spans="1:4">
      <c r="A544" s="89">
        <v>44483</v>
      </c>
      <c r="B544" s="6"/>
      <c r="C544" s="55">
        <v>223013</v>
      </c>
      <c r="D544" s="47">
        <v>43.841789540000001</v>
      </c>
    </row>
    <row r="545" spans="1:4">
      <c r="A545" s="89">
        <v>44484</v>
      </c>
      <c r="B545" s="6"/>
      <c r="C545" s="55">
        <v>65316</v>
      </c>
      <c r="D545" s="47">
        <v>43.915457310000001</v>
      </c>
    </row>
    <row r="546" spans="1:4">
      <c r="A546" s="89">
        <v>44485</v>
      </c>
      <c r="B546" s="6"/>
      <c r="C546" s="55">
        <v>0</v>
      </c>
      <c r="D546" s="47"/>
    </row>
    <row r="547" spans="1:4">
      <c r="A547" s="89">
        <v>44486</v>
      </c>
      <c r="B547" s="6"/>
      <c r="C547" s="55">
        <v>0</v>
      </c>
      <c r="D547" s="47"/>
    </row>
    <row r="548" spans="1:4">
      <c r="A548" s="89">
        <v>44487</v>
      </c>
      <c r="B548" s="6"/>
      <c r="C548" s="55">
        <v>69052</v>
      </c>
      <c r="D548" s="47">
        <v>43.836835569999998</v>
      </c>
    </row>
    <row r="549" spans="1:4">
      <c r="A549" s="89">
        <v>44488</v>
      </c>
      <c r="B549" s="6"/>
      <c r="C549" s="55">
        <v>174462</v>
      </c>
      <c r="D549" s="47">
        <v>43.81720979</v>
      </c>
    </row>
    <row r="550" spans="1:4">
      <c r="A550" s="89">
        <v>44489</v>
      </c>
      <c r="B550" s="6"/>
      <c r="C550" s="55">
        <v>292556</v>
      </c>
      <c r="D550" s="47">
        <v>43.756411659999998</v>
      </c>
    </row>
    <row r="551" spans="1:4">
      <c r="A551" s="89">
        <v>44490</v>
      </c>
      <c r="B551" s="6"/>
      <c r="C551" s="55">
        <v>428833</v>
      </c>
      <c r="D551" s="47">
        <v>43.534419190000001</v>
      </c>
    </row>
    <row r="552" spans="1:4">
      <c r="A552" s="89">
        <v>44491</v>
      </c>
      <c r="B552" s="6"/>
      <c r="C552" s="55">
        <v>247209</v>
      </c>
      <c r="D552" s="47">
        <v>43.097004149999997</v>
      </c>
    </row>
    <row r="553" spans="1:4">
      <c r="A553" s="89">
        <v>44492</v>
      </c>
      <c r="B553" s="6"/>
      <c r="C553" s="55">
        <v>0</v>
      </c>
      <c r="D553" s="47"/>
    </row>
    <row r="554" spans="1:4">
      <c r="A554" s="89">
        <v>44493</v>
      </c>
      <c r="B554" s="6"/>
      <c r="C554" s="55">
        <v>0</v>
      </c>
      <c r="D554" s="47"/>
    </row>
    <row r="555" spans="1:4">
      <c r="A555" s="89">
        <v>44494</v>
      </c>
      <c r="B555" s="6"/>
      <c r="C555" s="55">
        <v>253348</v>
      </c>
      <c r="D555" s="47">
        <v>42.897845490000002</v>
      </c>
    </row>
    <row r="556" spans="1:4">
      <c r="A556" s="89">
        <v>44495</v>
      </c>
      <c r="B556" s="6"/>
      <c r="C556" s="55">
        <v>152153</v>
      </c>
      <c r="D556" s="47">
        <v>42.8407731</v>
      </c>
    </row>
    <row r="557" spans="1:4">
      <c r="A557" s="89">
        <v>44496</v>
      </c>
      <c r="B557" s="6"/>
      <c r="C557" s="55">
        <v>163320</v>
      </c>
      <c r="D557" s="47">
        <v>42.56180749</v>
      </c>
    </row>
    <row r="558" spans="1:4">
      <c r="A558" s="89">
        <v>44497</v>
      </c>
      <c r="B558" s="6"/>
      <c r="C558" s="55">
        <v>110481</v>
      </c>
      <c r="D558" s="47">
        <v>42.506657250000004</v>
      </c>
    </row>
    <row r="559" spans="1:4">
      <c r="A559" s="89">
        <v>44498</v>
      </c>
      <c r="B559" s="6"/>
      <c r="C559" s="55">
        <v>235345</v>
      </c>
      <c r="D559" s="47">
        <v>42.644839269999999</v>
      </c>
    </row>
    <row r="560" spans="1:4">
      <c r="A560" s="89">
        <v>44499</v>
      </c>
      <c r="B560" s="6"/>
      <c r="C560" s="55">
        <v>0</v>
      </c>
      <c r="D560" s="47"/>
    </row>
    <row r="561" spans="1:4">
      <c r="A561" s="89">
        <v>44500</v>
      </c>
      <c r="B561" s="6"/>
      <c r="C561" s="55">
        <v>0</v>
      </c>
      <c r="D561" s="47"/>
    </row>
    <row r="562" spans="1:4">
      <c r="A562" s="89">
        <v>44501</v>
      </c>
      <c r="B562" s="6"/>
      <c r="C562" s="55">
        <v>216415</v>
      </c>
      <c r="D562" s="47">
        <v>43.145280069999998</v>
      </c>
    </row>
    <row r="563" spans="1:4">
      <c r="A563" s="89">
        <v>44502</v>
      </c>
      <c r="B563" s="6"/>
      <c r="C563" s="55">
        <v>0</v>
      </c>
      <c r="D563" s="47"/>
    </row>
    <row r="564" spans="1:4">
      <c r="A564" s="89">
        <v>44503</v>
      </c>
      <c r="B564" s="6"/>
      <c r="C564" s="55">
        <v>44629</v>
      </c>
      <c r="D564" s="47">
        <v>43.568695239999997</v>
      </c>
    </row>
    <row r="565" spans="1:4">
      <c r="A565" s="89">
        <v>44504</v>
      </c>
      <c r="B565" s="6"/>
      <c r="C565" s="55">
        <v>600931</v>
      </c>
      <c r="D565" s="47">
        <v>44.210082270000001</v>
      </c>
    </row>
    <row r="566" spans="1:4">
      <c r="A566" s="89">
        <v>44505</v>
      </c>
      <c r="B566" s="6"/>
      <c r="C566" s="55">
        <v>395911</v>
      </c>
      <c r="D566" s="47">
        <v>45.037568030000003</v>
      </c>
    </row>
    <row r="567" spans="1:4">
      <c r="A567" s="89">
        <v>44506</v>
      </c>
      <c r="B567" s="6"/>
      <c r="C567" s="55">
        <v>0</v>
      </c>
      <c r="D567" s="47"/>
    </row>
    <row r="568" spans="1:4">
      <c r="A568" s="89">
        <v>44507</v>
      </c>
      <c r="B568" s="6"/>
      <c r="C568" s="55">
        <v>0</v>
      </c>
      <c r="D568" s="47"/>
    </row>
    <row r="569" spans="1:4">
      <c r="A569" s="89">
        <v>44508</v>
      </c>
      <c r="B569" s="6"/>
      <c r="C569" s="55">
        <v>220147</v>
      </c>
      <c r="D569" s="47">
        <v>45.508637120000003</v>
      </c>
    </row>
    <row r="570" spans="1:4">
      <c r="A570" s="89">
        <v>44509</v>
      </c>
      <c r="B570" s="6"/>
      <c r="C570" s="55">
        <v>530739</v>
      </c>
      <c r="D570" s="47">
        <v>47.643956930000002</v>
      </c>
    </row>
    <row r="571" spans="1:4">
      <c r="A571" s="89">
        <v>44510</v>
      </c>
      <c r="B571" s="6"/>
      <c r="C571" s="55">
        <v>385737</v>
      </c>
      <c r="D571" s="47">
        <v>47.911104190000003</v>
      </c>
    </row>
    <row r="572" spans="1:4">
      <c r="A572" s="89">
        <v>44511</v>
      </c>
      <c r="B572" s="6"/>
      <c r="C572" s="55">
        <v>168530</v>
      </c>
      <c r="D572" s="47">
        <v>47.968054940000002</v>
      </c>
    </row>
    <row r="573" spans="1:4">
      <c r="A573" s="89">
        <v>44512</v>
      </c>
      <c r="B573" s="6"/>
      <c r="C573" s="55">
        <v>200833</v>
      </c>
      <c r="D573" s="47">
        <v>47.47911946</v>
      </c>
    </row>
    <row r="574" spans="1:4">
      <c r="A574" s="89">
        <v>44513</v>
      </c>
      <c r="B574" s="6"/>
      <c r="C574" s="55">
        <v>0</v>
      </c>
      <c r="D574" s="47"/>
    </row>
    <row r="575" spans="1:4">
      <c r="A575" s="89">
        <v>44514</v>
      </c>
      <c r="B575" s="6"/>
      <c r="C575" s="55">
        <v>0</v>
      </c>
      <c r="D575" s="47"/>
    </row>
    <row r="576" spans="1:4">
      <c r="A576" s="89">
        <v>44515</v>
      </c>
      <c r="B576" s="6"/>
      <c r="C576" s="55">
        <v>0</v>
      </c>
      <c r="D576" s="47"/>
    </row>
    <row r="577" spans="1:4">
      <c r="A577" s="89">
        <v>44516</v>
      </c>
      <c r="B577" s="6"/>
      <c r="C577" s="55">
        <v>97923</v>
      </c>
      <c r="D577" s="47">
        <v>47.115534140000001</v>
      </c>
    </row>
    <row r="578" spans="1:4">
      <c r="A578" s="89">
        <v>44517</v>
      </c>
      <c r="B578" s="6"/>
      <c r="C578" s="55">
        <v>272637</v>
      </c>
      <c r="D578" s="47">
        <v>47.461747129999999</v>
      </c>
    </row>
    <row r="579" spans="1:4">
      <c r="A579" s="89">
        <v>44518</v>
      </c>
      <c r="B579" s="6"/>
      <c r="C579" s="55">
        <v>265803</v>
      </c>
      <c r="D579" s="47">
        <v>47.590833060000001</v>
      </c>
    </row>
    <row r="580" spans="1:4">
      <c r="A580" s="89">
        <v>44519</v>
      </c>
      <c r="B580" s="6"/>
      <c r="C580" s="55">
        <v>164460</v>
      </c>
      <c r="D580" s="47">
        <v>47.614178090000003</v>
      </c>
    </row>
    <row r="581" spans="1:4">
      <c r="A581" s="89">
        <v>44520</v>
      </c>
      <c r="B581" s="6"/>
      <c r="C581" s="55">
        <v>0</v>
      </c>
      <c r="D581" s="47"/>
    </row>
    <row r="582" spans="1:4">
      <c r="A582" s="89">
        <v>44521</v>
      </c>
      <c r="B582" s="6"/>
      <c r="C582" s="55">
        <v>0</v>
      </c>
      <c r="D582" s="47"/>
    </row>
    <row r="583" spans="1:4">
      <c r="A583" s="89">
        <v>44522</v>
      </c>
      <c r="B583" s="6"/>
      <c r="C583" s="55">
        <v>247220</v>
      </c>
      <c r="D583" s="47">
        <v>47.855417840000001</v>
      </c>
    </row>
    <row r="584" spans="1:4">
      <c r="A584" s="89">
        <v>44523</v>
      </c>
      <c r="B584" s="6"/>
      <c r="C584" s="55">
        <v>307168</v>
      </c>
      <c r="D584" s="47">
        <v>47.808040570000003</v>
      </c>
    </row>
    <row r="585" spans="1:4">
      <c r="A585" s="89">
        <v>44524</v>
      </c>
      <c r="B585" s="6"/>
      <c r="C585" s="55">
        <v>228543</v>
      </c>
      <c r="D585" s="47">
        <v>47.78611695</v>
      </c>
    </row>
    <row r="586" spans="1:4">
      <c r="A586" s="89">
        <v>44525</v>
      </c>
      <c r="B586" s="6"/>
      <c r="C586" s="55">
        <v>224963</v>
      </c>
      <c r="D586" s="47">
        <v>48.06990682</v>
      </c>
    </row>
    <row r="587" spans="1:4">
      <c r="A587" s="89">
        <v>44526</v>
      </c>
      <c r="B587" s="6"/>
      <c r="C587" s="55">
        <v>320744</v>
      </c>
      <c r="D587" s="47">
        <v>48.710209220000003</v>
      </c>
    </row>
    <row r="588" spans="1:4">
      <c r="A588" s="89">
        <v>44527</v>
      </c>
      <c r="B588" s="6"/>
      <c r="C588" s="55">
        <v>0</v>
      </c>
      <c r="D588" s="47"/>
    </row>
    <row r="589" spans="1:4">
      <c r="A589" s="89">
        <v>44528</v>
      </c>
      <c r="B589" s="6"/>
      <c r="C589" s="55">
        <v>0</v>
      </c>
      <c r="D589" s="47"/>
    </row>
    <row r="590" spans="1:4">
      <c r="A590" s="89">
        <v>44529</v>
      </c>
      <c r="B590" s="6"/>
      <c r="C590" s="55">
        <v>213829</v>
      </c>
      <c r="D590" s="47">
        <v>48.95022728</v>
      </c>
    </row>
    <row r="591" spans="1:4">
      <c r="A591" s="89">
        <v>44530</v>
      </c>
      <c r="B591" s="6"/>
      <c r="C591" s="55">
        <v>219048</v>
      </c>
      <c r="D591" s="47">
        <v>49.125777720000002</v>
      </c>
    </row>
    <row r="592" spans="1:4">
      <c r="A592" s="89">
        <v>44531</v>
      </c>
      <c r="B592" s="6"/>
      <c r="C592" s="55">
        <v>311935</v>
      </c>
      <c r="D592" s="47">
        <v>49.181036910000003</v>
      </c>
    </row>
    <row r="593" spans="1:4">
      <c r="A593" s="89">
        <v>44532</v>
      </c>
      <c r="B593" s="6"/>
      <c r="C593" s="55">
        <v>260520</v>
      </c>
      <c r="D593" s="47">
        <v>49.264091430000001</v>
      </c>
    </row>
    <row r="594" spans="1:4">
      <c r="A594" s="89">
        <v>44533</v>
      </c>
      <c r="B594" s="6"/>
      <c r="C594" s="55">
        <v>127049</v>
      </c>
      <c r="D594" s="47">
        <v>49.244530849999997</v>
      </c>
    </row>
    <row r="595" spans="1:4">
      <c r="A595" s="89">
        <v>44534</v>
      </c>
      <c r="B595" s="6"/>
      <c r="C595" s="55">
        <v>0</v>
      </c>
      <c r="D595" s="47"/>
    </row>
    <row r="596" spans="1:4">
      <c r="A596" s="89">
        <v>44535</v>
      </c>
      <c r="B596" s="6"/>
      <c r="C596" s="55">
        <v>0</v>
      </c>
      <c r="D596" s="47"/>
    </row>
    <row r="597" spans="1:4">
      <c r="A597" s="89">
        <v>44536</v>
      </c>
      <c r="B597" s="6"/>
      <c r="C597" s="55">
        <v>301366</v>
      </c>
      <c r="D597" s="47">
        <v>49.718166179999997</v>
      </c>
    </row>
    <row r="598" spans="1:4">
      <c r="A598" s="89">
        <v>44537</v>
      </c>
      <c r="B598" s="6"/>
      <c r="C598" s="55">
        <v>450349</v>
      </c>
      <c r="D598" s="47">
        <v>50.716612310000002</v>
      </c>
    </row>
    <row r="599" spans="1:4">
      <c r="A599" s="89">
        <v>44538</v>
      </c>
      <c r="B599" s="6"/>
      <c r="C599" s="55">
        <v>769980</v>
      </c>
      <c r="D599" s="47">
        <v>53.8618089</v>
      </c>
    </row>
    <row r="600" spans="1:4">
      <c r="A600" s="89">
        <v>44539</v>
      </c>
      <c r="B600" s="6"/>
      <c r="C600" s="55">
        <v>503009</v>
      </c>
      <c r="D600" s="47">
        <v>54.857031200000002</v>
      </c>
    </row>
    <row r="601" spans="1:4">
      <c r="A601" s="89">
        <v>44540</v>
      </c>
      <c r="B601" s="6"/>
      <c r="C601" s="55">
        <v>594652</v>
      </c>
      <c r="D601" s="47">
        <v>59.526672840000003</v>
      </c>
    </row>
    <row r="602" spans="1:4">
      <c r="A602" s="89">
        <v>44541</v>
      </c>
      <c r="B602" s="6"/>
      <c r="C602" s="55">
        <v>0</v>
      </c>
      <c r="D602" s="47"/>
    </row>
    <row r="603" spans="1:4">
      <c r="A603" s="89">
        <v>44542</v>
      </c>
      <c r="B603" s="6"/>
      <c r="C603" s="55">
        <v>0</v>
      </c>
      <c r="D603" s="47"/>
    </row>
    <row r="604" spans="1:4">
      <c r="A604" s="89">
        <v>44543</v>
      </c>
      <c r="B604" s="6"/>
      <c r="C604" s="55">
        <v>427689</v>
      </c>
      <c r="D604" s="47">
        <v>62.04236229</v>
      </c>
    </row>
    <row r="605" spans="1:4">
      <c r="A605" s="89">
        <v>44544</v>
      </c>
      <c r="B605" s="6"/>
      <c r="C605" s="55">
        <v>363029</v>
      </c>
      <c r="D605" s="47">
        <v>62.455358560000001</v>
      </c>
    </row>
    <row r="606" spans="1:4">
      <c r="A606" s="89">
        <v>44545</v>
      </c>
      <c r="B606" s="6"/>
      <c r="C606" s="55">
        <v>218863</v>
      </c>
      <c r="D606" s="47">
        <v>59.898271520000002</v>
      </c>
    </row>
    <row r="607" spans="1:4">
      <c r="A607" s="89">
        <v>44546</v>
      </c>
      <c r="B607" s="6"/>
      <c r="C607" s="55">
        <v>105410</v>
      </c>
      <c r="D607" s="47">
        <v>59.63778104</v>
      </c>
    </row>
    <row r="608" spans="1:4">
      <c r="A608" s="89">
        <v>44547</v>
      </c>
      <c r="B608" s="6"/>
      <c r="C608" s="55">
        <v>171610</v>
      </c>
      <c r="D608" s="47">
        <v>60.344621519999997</v>
      </c>
    </row>
    <row r="609" spans="1:4">
      <c r="A609" s="89">
        <v>44548</v>
      </c>
      <c r="B609" s="6"/>
      <c r="C609" s="55">
        <v>0</v>
      </c>
      <c r="D609" s="47"/>
    </row>
    <row r="610" spans="1:4">
      <c r="A610" s="89">
        <v>44549</v>
      </c>
      <c r="B610" s="6"/>
      <c r="C610" s="55">
        <v>0</v>
      </c>
      <c r="D610" s="47"/>
    </row>
    <row r="611" spans="1:4">
      <c r="A611" s="89">
        <v>44550</v>
      </c>
      <c r="B611" s="6"/>
      <c r="C611" s="55">
        <v>122731</v>
      </c>
      <c r="D611" s="47">
        <v>59.362578319999997</v>
      </c>
    </row>
    <row r="612" spans="1:4">
      <c r="A612" s="89">
        <v>44551</v>
      </c>
      <c r="B612" s="6"/>
      <c r="C612" s="55">
        <v>290674</v>
      </c>
      <c r="D612" s="47">
        <v>60.24226883</v>
      </c>
    </row>
    <row r="613" spans="1:4">
      <c r="A613" s="89">
        <v>44552</v>
      </c>
      <c r="B613" s="6"/>
      <c r="C613" s="55">
        <v>431532</v>
      </c>
      <c r="D613" s="47">
        <v>59.113696429999997</v>
      </c>
    </row>
    <row r="614" spans="1:4">
      <c r="A614" s="89">
        <v>44553</v>
      </c>
      <c r="B614" s="6"/>
      <c r="C614" s="55">
        <v>669751</v>
      </c>
      <c r="D614" s="47">
        <v>59.621941460000002</v>
      </c>
    </row>
    <row r="615" spans="1:4">
      <c r="A615" s="89">
        <v>44554</v>
      </c>
      <c r="B615" s="6"/>
      <c r="C615" s="55">
        <v>139399</v>
      </c>
      <c r="D615" s="47">
        <v>59.97696827</v>
      </c>
    </row>
    <row r="616" spans="1:4">
      <c r="A616" s="89">
        <v>44555</v>
      </c>
      <c r="B616" s="6"/>
      <c r="C616" s="55">
        <v>0</v>
      </c>
      <c r="D616" s="47"/>
    </row>
    <row r="617" spans="1:4">
      <c r="A617" s="89">
        <v>44556</v>
      </c>
      <c r="B617" s="6"/>
      <c r="C617" s="55">
        <v>0</v>
      </c>
      <c r="D617" s="47"/>
    </row>
    <row r="618" spans="1:4">
      <c r="A618" s="89">
        <v>44557</v>
      </c>
      <c r="B618" s="6"/>
      <c r="C618" s="55">
        <v>100887</v>
      </c>
      <c r="D618" s="47">
        <v>60.297050159999998</v>
      </c>
    </row>
    <row r="619" spans="1:4">
      <c r="A619" s="89">
        <v>44558</v>
      </c>
      <c r="B619" s="6"/>
      <c r="C619" s="55">
        <v>242339</v>
      </c>
      <c r="D619" s="47">
        <v>60.327492829999997</v>
      </c>
    </row>
    <row r="620" spans="1:4">
      <c r="A620" s="89">
        <v>44559</v>
      </c>
      <c r="B620" s="6"/>
      <c r="C620" s="55">
        <v>232893</v>
      </c>
      <c r="D620" s="47">
        <v>59.513516719999998</v>
      </c>
    </row>
    <row r="621" spans="1:4">
      <c r="A621" s="89">
        <v>44560</v>
      </c>
      <c r="B621" s="6"/>
      <c r="C621" s="55">
        <v>156808</v>
      </c>
      <c r="D621" s="47">
        <v>58.671292399999999</v>
      </c>
    </row>
    <row r="622" spans="1:4">
      <c r="A622" s="89">
        <v>44561</v>
      </c>
      <c r="B622" s="6"/>
      <c r="C622" s="55">
        <v>0</v>
      </c>
      <c r="D622" s="47"/>
    </row>
    <row r="623" spans="1:4">
      <c r="A623" s="89">
        <v>44562</v>
      </c>
      <c r="B623" s="6"/>
      <c r="C623" s="55">
        <v>0</v>
      </c>
      <c r="D623" s="47"/>
    </row>
    <row r="624" spans="1:4">
      <c r="A624" s="89">
        <v>44563</v>
      </c>
      <c r="B624" s="6"/>
      <c r="C624" s="55">
        <v>0</v>
      </c>
      <c r="D624" s="47"/>
    </row>
    <row r="625" spans="1:4">
      <c r="A625" s="89">
        <v>44564</v>
      </c>
      <c r="B625" s="6"/>
      <c r="C625" s="55">
        <v>0</v>
      </c>
      <c r="D625" s="47"/>
    </row>
    <row r="626" spans="1:4">
      <c r="A626" s="89">
        <v>44565</v>
      </c>
      <c r="B626" s="6"/>
      <c r="C626" s="55">
        <v>0</v>
      </c>
      <c r="D626" s="47"/>
    </row>
    <row r="627" spans="1:4">
      <c r="A627" s="89">
        <v>44566</v>
      </c>
      <c r="B627" s="6"/>
      <c r="C627" s="55">
        <v>77990</v>
      </c>
      <c r="D627" s="47">
        <v>45.458674440000003</v>
      </c>
    </row>
    <row r="628" spans="1:4">
      <c r="A628" s="89">
        <v>44567</v>
      </c>
      <c r="B628" s="6"/>
      <c r="C628" s="55">
        <v>65654</v>
      </c>
      <c r="D628" s="47">
        <v>52.57765878</v>
      </c>
    </row>
    <row r="629" spans="1:4">
      <c r="A629" s="89">
        <v>44568</v>
      </c>
      <c r="B629" s="6"/>
      <c r="C629" s="55">
        <v>31619</v>
      </c>
      <c r="D629" s="47">
        <v>53.333024129999998</v>
      </c>
    </row>
    <row r="630" spans="1:4">
      <c r="A630" s="89">
        <v>44569</v>
      </c>
      <c r="B630" s="6"/>
      <c r="C630" s="55">
        <v>0</v>
      </c>
      <c r="D630" s="47"/>
    </row>
    <row r="631" spans="1:4">
      <c r="A631" s="89">
        <v>44570</v>
      </c>
      <c r="B631" s="6"/>
      <c r="C631" s="55">
        <v>0</v>
      </c>
      <c r="D631" s="47"/>
    </row>
    <row r="632" spans="1:4">
      <c r="A632" s="89">
        <v>44571</v>
      </c>
      <c r="B632" s="6"/>
      <c r="C632" s="55">
        <v>30884</v>
      </c>
      <c r="D632" s="47">
        <v>53.382376139999998</v>
      </c>
    </row>
    <row r="633" spans="1:4">
      <c r="A633" s="89">
        <v>44572</v>
      </c>
      <c r="B633" s="6"/>
      <c r="C633" s="55">
        <v>130245</v>
      </c>
      <c r="D633" s="47">
        <v>54.868774019999996</v>
      </c>
    </row>
    <row r="634" spans="1:4">
      <c r="A634" s="89">
        <v>44573</v>
      </c>
      <c r="B634" s="6"/>
      <c r="C634" s="55">
        <v>53900</v>
      </c>
      <c r="D634" s="47">
        <v>55.641512050000003</v>
      </c>
    </row>
    <row r="635" spans="1:4">
      <c r="A635" s="89">
        <v>44574</v>
      </c>
      <c r="B635" s="6"/>
      <c r="C635" s="55">
        <v>69156</v>
      </c>
      <c r="D635" s="47">
        <v>55.659821270000002</v>
      </c>
    </row>
    <row r="636" spans="1:4">
      <c r="A636" s="89">
        <v>44575</v>
      </c>
      <c r="B636" s="6"/>
      <c r="C636" s="55">
        <v>69518</v>
      </c>
      <c r="D636" s="47">
        <v>55.694352539999997</v>
      </c>
    </row>
    <row r="637" spans="1:4">
      <c r="A637" s="89">
        <v>44576</v>
      </c>
      <c r="B637" s="6"/>
      <c r="C637" s="55">
        <v>0</v>
      </c>
      <c r="D637" s="47"/>
    </row>
    <row r="638" spans="1:4">
      <c r="A638" s="89">
        <v>44577</v>
      </c>
      <c r="B638" s="6"/>
      <c r="C638" s="55">
        <v>0</v>
      </c>
      <c r="D638" s="47"/>
    </row>
    <row r="639" spans="1:4">
      <c r="A639" s="89">
        <v>44578</v>
      </c>
      <c r="B639" s="6"/>
      <c r="C639" s="55">
        <v>98084</v>
      </c>
      <c r="D639" s="47">
        <v>56.298641979999999</v>
      </c>
    </row>
    <row r="640" spans="1:4">
      <c r="A640" s="89">
        <v>44579</v>
      </c>
      <c r="B640" s="6"/>
      <c r="C640" s="55">
        <v>77930</v>
      </c>
      <c r="D640" s="47">
        <v>57.097837669999997</v>
      </c>
    </row>
    <row r="641" spans="1:4">
      <c r="A641" s="89">
        <v>44580</v>
      </c>
      <c r="B641" s="6"/>
      <c r="C641" s="55">
        <v>342109</v>
      </c>
      <c r="D641" s="47">
        <v>60.269779710000002</v>
      </c>
    </row>
    <row r="642" spans="1:4">
      <c r="A642" s="89">
        <v>44581</v>
      </c>
      <c r="B642" s="6"/>
      <c r="C642" s="55">
        <v>410301</v>
      </c>
      <c r="D642" s="47">
        <v>62.116797320000003</v>
      </c>
    </row>
    <row r="643" spans="1:4">
      <c r="A643" s="89">
        <v>44582</v>
      </c>
      <c r="B643" s="6"/>
      <c r="C643" s="55">
        <v>745036</v>
      </c>
      <c r="D643" s="47">
        <v>66.001159439999995</v>
      </c>
    </row>
    <row r="644" spans="1:4">
      <c r="A644" s="89">
        <v>44583</v>
      </c>
      <c r="B644" s="6"/>
      <c r="C644" s="55">
        <v>0</v>
      </c>
      <c r="D644" s="47"/>
    </row>
    <row r="645" spans="1:4">
      <c r="A645" s="89">
        <v>44584</v>
      </c>
      <c r="B645" s="6"/>
      <c r="C645" s="55">
        <v>0</v>
      </c>
      <c r="D645" s="47"/>
    </row>
    <row r="646" spans="1:4">
      <c r="A646" s="89">
        <v>44585</v>
      </c>
      <c r="B646" s="6"/>
      <c r="C646" s="55">
        <v>299038</v>
      </c>
      <c r="D646" s="47">
        <v>69.006079</v>
      </c>
    </row>
    <row r="647" spans="1:4">
      <c r="A647" s="89">
        <v>44586</v>
      </c>
      <c r="B647" s="6"/>
      <c r="C647" s="55">
        <v>85969</v>
      </c>
      <c r="D647" s="47">
        <v>69.948772230000003</v>
      </c>
    </row>
    <row r="648" spans="1:4">
      <c r="A648" s="89">
        <v>44587</v>
      </c>
      <c r="B648" s="6"/>
      <c r="C648" s="55">
        <v>227024</v>
      </c>
      <c r="D648" s="47">
        <v>69.950282790000003</v>
      </c>
    </row>
    <row r="649" spans="1:4">
      <c r="A649" s="89">
        <v>44588</v>
      </c>
      <c r="B649" s="6"/>
      <c r="C649" s="55">
        <v>148302</v>
      </c>
      <c r="D649" s="47">
        <v>69.744440109999999</v>
      </c>
    </row>
    <row r="650" spans="1:4">
      <c r="A650" s="89">
        <v>44589</v>
      </c>
      <c r="B650" s="6"/>
      <c r="C650" s="55">
        <v>579705</v>
      </c>
      <c r="D650" s="47">
        <v>70.450176749999997</v>
      </c>
    </row>
    <row r="651" spans="1:4">
      <c r="A651" s="89">
        <v>44590</v>
      </c>
      <c r="B651" s="6"/>
      <c r="C651" s="55">
        <v>0</v>
      </c>
      <c r="D651" s="47"/>
    </row>
    <row r="652" spans="1:4">
      <c r="A652" s="89">
        <v>44591</v>
      </c>
      <c r="B652" s="6"/>
      <c r="C652" s="55">
        <v>0</v>
      </c>
      <c r="D652" s="47"/>
    </row>
    <row r="653" spans="1:4">
      <c r="A653" s="89">
        <v>44592</v>
      </c>
      <c r="B653" s="6"/>
      <c r="C653" s="55">
        <v>108606</v>
      </c>
      <c r="D653" s="47">
        <v>70.493187849999998</v>
      </c>
    </row>
    <row r="654" spans="1:4">
      <c r="A654" s="89">
        <v>44593</v>
      </c>
      <c r="B654" s="6"/>
      <c r="C654" s="55">
        <v>144153</v>
      </c>
      <c r="D654" s="47">
        <v>71.39186454</v>
      </c>
    </row>
    <row r="655" spans="1:4">
      <c r="A655" s="89">
        <v>44594</v>
      </c>
      <c r="B655" s="6"/>
      <c r="C655" s="55">
        <v>244409</v>
      </c>
      <c r="D655" s="47">
        <v>72.939602219999998</v>
      </c>
    </row>
    <row r="656" spans="1:4">
      <c r="A656" s="89">
        <v>44595</v>
      </c>
      <c r="B656" s="6"/>
      <c r="C656" s="55">
        <v>424162</v>
      </c>
      <c r="D656" s="47">
        <v>74.292235520000006</v>
      </c>
    </row>
    <row r="657" spans="1:4">
      <c r="A657" s="89">
        <v>44596</v>
      </c>
      <c r="B657" s="6"/>
      <c r="C657" s="55">
        <v>473481</v>
      </c>
      <c r="D657" s="47">
        <v>77.373197599999997</v>
      </c>
    </row>
    <row r="658" spans="1:4">
      <c r="A658" s="89">
        <v>44597</v>
      </c>
      <c r="B658" s="6"/>
      <c r="C658" s="55">
        <v>0</v>
      </c>
      <c r="D658" s="47"/>
    </row>
    <row r="659" spans="1:4">
      <c r="A659" s="89">
        <v>44598</v>
      </c>
      <c r="B659" s="6"/>
      <c r="C659" s="55">
        <v>0</v>
      </c>
      <c r="D659" s="47"/>
    </row>
    <row r="660" spans="1:4">
      <c r="A660" s="89">
        <v>44599</v>
      </c>
      <c r="B660" s="6"/>
      <c r="C660" s="55">
        <v>331301</v>
      </c>
      <c r="D660" s="47">
        <v>78.798851189999993</v>
      </c>
    </row>
    <row r="661" spans="1:4">
      <c r="A661" s="89">
        <v>44600</v>
      </c>
      <c r="B661" s="6"/>
      <c r="C661" s="55">
        <v>366776</v>
      </c>
      <c r="D661" s="47">
        <v>80.236655310000003</v>
      </c>
    </row>
    <row r="662" spans="1:4">
      <c r="A662" s="89">
        <v>44601</v>
      </c>
      <c r="B662" s="6"/>
      <c r="C662" s="55">
        <v>73000</v>
      </c>
      <c r="D662" s="47">
        <v>80.365046019999994</v>
      </c>
    </row>
    <row r="663" spans="1:4">
      <c r="A663" s="89">
        <v>44602</v>
      </c>
      <c r="B663" s="6"/>
      <c r="C663" s="55">
        <v>186184</v>
      </c>
      <c r="D663" s="47">
        <v>82.587812130000003</v>
      </c>
    </row>
    <row r="664" spans="1:4">
      <c r="A664" s="89">
        <v>44603</v>
      </c>
      <c r="B664" s="6"/>
      <c r="C664" s="55">
        <v>433819</v>
      </c>
      <c r="D664" s="47">
        <v>85.120991380000007</v>
      </c>
    </row>
    <row r="665" spans="1:4">
      <c r="A665" s="89">
        <v>44604</v>
      </c>
      <c r="B665" s="6"/>
      <c r="C665" s="55">
        <v>0</v>
      </c>
      <c r="D665" s="47"/>
    </row>
    <row r="666" spans="1:4">
      <c r="A666" s="89">
        <v>44605</v>
      </c>
      <c r="B666" s="6"/>
      <c r="C666" s="55">
        <v>0</v>
      </c>
      <c r="D666" s="47"/>
    </row>
    <row r="667" spans="1:4">
      <c r="A667" s="89">
        <v>44606</v>
      </c>
      <c r="B667" s="6"/>
      <c r="C667" s="55">
        <v>407870</v>
      </c>
      <c r="D667" s="47">
        <v>89.352535799999998</v>
      </c>
    </row>
    <row r="668" spans="1:4">
      <c r="A668" s="89">
        <v>44607</v>
      </c>
      <c r="B668" s="6"/>
      <c r="C668" s="55">
        <v>204286</v>
      </c>
      <c r="D668" s="47">
        <v>89.80048764</v>
      </c>
    </row>
    <row r="669" spans="1:4">
      <c r="A669" s="89">
        <v>44608</v>
      </c>
      <c r="B669" s="6"/>
      <c r="C669" s="55">
        <v>128888</v>
      </c>
      <c r="D669" s="47">
        <v>91.966811960000001</v>
      </c>
    </row>
    <row r="670" spans="1:4">
      <c r="A670" s="89">
        <v>44609</v>
      </c>
      <c r="B670" s="6"/>
      <c r="C670" s="55">
        <v>153609</v>
      </c>
      <c r="D670" s="47">
        <v>92.880401730000003</v>
      </c>
    </row>
    <row r="671" spans="1:4">
      <c r="A671" s="89">
        <v>44610</v>
      </c>
      <c r="B671" s="6"/>
      <c r="C671" s="55">
        <v>851565</v>
      </c>
      <c r="D671" s="47">
        <v>95.302819920000005</v>
      </c>
    </row>
    <row r="672" spans="1:4">
      <c r="A672" s="89">
        <v>44611</v>
      </c>
      <c r="B672" s="6"/>
      <c r="C672" s="55">
        <v>0</v>
      </c>
      <c r="D672" s="47"/>
    </row>
    <row r="673" spans="1:4">
      <c r="A673" s="89">
        <v>44612</v>
      </c>
      <c r="B673" s="6"/>
      <c r="C673" s="55">
        <v>0</v>
      </c>
      <c r="D673" s="47"/>
    </row>
    <row r="674" spans="1:4">
      <c r="A674" s="89">
        <v>44613</v>
      </c>
      <c r="B674" s="6"/>
      <c r="C674" s="55">
        <v>104268</v>
      </c>
      <c r="D674" s="47">
        <v>93.805606990000001</v>
      </c>
    </row>
    <row r="675" spans="1:4">
      <c r="A675" s="89">
        <v>44614</v>
      </c>
      <c r="B675" s="6"/>
      <c r="C675" s="55">
        <v>160040</v>
      </c>
      <c r="D675" s="47">
        <v>94.108949510000002</v>
      </c>
    </row>
    <row r="676" spans="1:4">
      <c r="A676" s="89">
        <v>44615</v>
      </c>
      <c r="B676" s="6"/>
      <c r="C676" s="55">
        <v>121730</v>
      </c>
      <c r="D676" s="47">
        <v>95.644094219999999</v>
      </c>
    </row>
    <row r="677" spans="1:4">
      <c r="A677" s="89">
        <v>44616</v>
      </c>
      <c r="B677" s="6"/>
      <c r="C677" s="55">
        <v>446196</v>
      </c>
      <c r="D677" s="47">
        <v>97.154980749999993</v>
      </c>
    </row>
    <row r="678" spans="1:4">
      <c r="A678" s="89">
        <v>44617</v>
      </c>
      <c r="B678" s="6"/>
      <c r="C678" s="55">
        <v>659645</v>
      </c>
      <c r="D678" s="47">
        <v>98.892592269999994</v>
      </c>
    </row>
    <row r="679" spans="1:4">
      <c r="A679" s="89">
        <v>44618</v>
      </c>
      <c r="B679" s="6"/>
      <c r="C679" s="55">
        <v>0</v>
      </c>
      <c r="D679" s="47"/>
    </row>
    <row r="680" spans="1:4">
      <c r="A680" s="89">
        <v>44619</v>
      </c>
      <c r="B680" s="6"/>
      <c r="C680" s="55">
        <v>0</v>
      </c>
      <c r="D680" s="47"/>
    </row>
    <row r="681" spans="1:4">
      <c r="A681" s="89">
        <v>44620</v>
      </c>
      <c r="B681" s="6"/>
      <c r="C681" s="55">
        <v>0</v>
      </c>
      <c r="D681" s="47"/>
    </row>
    <row r="682" spans="1:4">
      <c r="A682" s="89">
        <v>44621</v>
      </c>
      <c r="B682" s="6"/>
      <c r="C682" s="55">
        <v>0</v>
      </c>
      <c r="D682" s="47"/>
    </row>
    <row r="683" spans="1:4">
      <c r="A683" s="89">
        <v>44622</v>
      </c>
      <c r="B683" s="6"/>
      <c r="C683" s="55">
        <v>337551</v>
      </c>
      <c r="D683" s="47">
        <v>100.33837654</v>
      </c>
    </row>
    <row r="684" spans="1:4">
      <c r="A684" s="89">
        <v>44623</v>
      </c>
      <c r="B684" s="6"/>
      <c r="C684" s="55">
        <v>183931</v>
      </c>
      <c r="D684" s="47">
        <v>101.34474720999999</v>
      </c>
    </row>
    <row r="685" spans="1:4">
      <c r="A685" s="89">
        <v>44624</v>
      </c>
      <c r="B685" s="6"/>
      <c r="C685" s="55">
        <v>198573</v>
      </c>
      <c r="D685" s="47">
        <v>100.27739697</v>
      </c>
    </row>
    <row r="686" spans="1:4">
      <c r="A686" s="89">
        <v>44625</v>
      </c>
      <c r="B686" s="6"/>
      <c r="C686" s="55">
        <v>0</v>
      </c>
      <c r="D686" s="47"/>
    </row>
    <row r="687" spans="1:4">
      <c r="A687" s="89">
        <v>44626</v>
      </c>
      <c r="B687" s="6"/>
      <c r="C687" s="55">
        <v>0</v>
      </c>
      <c r="D687" s="47"/>
    </row>
    <row r="688" spans="1:4">
      <c r="A688" s="89">
        <v>44627</v>
      </c>
      <c r="B688" s="6"/>
      <c r="C688" s="55">
        <v>181760</v>
      </c>
      <c r="D688" s="47">
        <v>100.15939188999999</v>
      </c>
    </row>
    <row r="689" spans="1:4">
      <c r="A689" s="89">
        <v>44628</v>
      </c>
      <c r="B689" s="6"/>
      <c r="C689" s="55">
        <v>48869</v>
      </c>
      <c r="D689" s="47">
        <v>98.667489000000003</v>
      </c>
    </row>
    <row r="690" spans="1:4">
      <c r="A690" s="89">
        <v>44629</v>
      </c>
      <c r="B690" s="6"/>
      <c r="C690" s="55">
        <v>143476</v>
      </c>
      <c r="D690" s="47">
        <v>98.092637980000006</v>
      </c>
    </row>
    <row r="691" spans="1:4">
      <c r="A691" s="89">
        <v>44630</v>
      </c>
      <c r="B691" s="6"/>
      <c r="C691" s="55">
        <v>216128</v>
      </c>
      <c r="D691" s="47">
        <v>98.772381409999994</v>
      </c>
    </row>
    <row r="692" spans="1:4">
      <c r="A692" s="89">
        <v>44631</v>
      </c>
      <c r="B692" s="6"/>
      <c r="C692" s="55">
        <v>116683</v>
      </c>
      <c r="D692" s="47">
        <v>98.087536400000005</v>
      </c>
    </row>
    <row r="693" spans="1:4">
      <c r="A693" s="89">
        <v>44632</v>
      </c>
      <c r="B693" s="6"/>
      <c r="C693" s="55">
        <v>0</v>
      </c>
      <c r="D693" s="47"/>
    </row>
    <row r="694" spans="1:4">
      <c r="A694" s="89">
        <v>44633</v>
      </c>
      <c r="B694" s="6"/>
      <c r="C694" s="55">
        <v>0</v>
      </c>
      <c r="D694" s="47"/>
    </row>
    <row r="695" spans="1:4">
      <c r="A695" s="89">
        <v>44634</v>
      </c>
      <c r="B695" s="6"/>
      <c r="C695" s="55">
        <v>243903</v>
      </c>
      <c r="D695" s="47">
        <v>98.073837749999996</v>
      </c>
    </row>
    <row r="696" spans="1:4">
      <c r="A696" s="89">
        <v>44635</v>
      </c>
      <c r="B696" s="6"/>
      <c r="C696" s="55">
        <v>325934</v>
      </c>
      <c r="D696" s="47">
        <v>98.022347310000001</v>
      </c>
    </row>
    <row r="697" spans="1:4">
      <c r="A697" s="89">
        <v>44636</v>
      </c>
      <c r="B697" s="6"/>
      <c r="C697" s="55">
        <v>440829</v>
      </c>
      <c r="D697" s="47">
        <v>98.261459529999996</v>
      </c>
    </row>
    <row r="698" spans="1:4">
      <c r="A698" s="89">
        <v>44637</v>
      </c>
      <c r="B698" s="6"/>
      <c r="C698" s="55">
        <v>276902</v>
      </c>
      <c r="D698" s="47">
        <v>98.585242879999996</v>
      </c>
    </row>
    <row r="699" spans="1:4">
      <c r="A699" s="89">
        <v>44638</v>
      </c>
      <c r="B699" s="6"/>
      <c r="C699" s="55">
        <v>479106</v>
      </c>
      <c r="D699" s="47">
        <v>98.895098910000002</v>
      </c>
    </row>
    <row r="700" spans="1:4">
      <c r="A700" s="89">
        <v>44639</v>
      </c>
      <c r="B700" s="6"/>
      <c r="C700" s="55">
        <v>0</v>
      </c>
      <c r="D700" s="47"/>
    </row>
    <row r="701" spans="1:4">
      <c r="A701" s="89">
        <v>44640</v>
      </c>
      <c r="B701" s="6"/>
      <c r="C701" s="55">
        <v>0</v>
      </c>
      <c r="D701" s="47"/>
    </row>
    <row r="702" spans="1:4">
      <c r="A702" s="89">
        <v>44641</v>
      </c>
      <c r="B702" s="6"/>
      <c r="C702" s="55">
        <v>445141</v>
      </c>
      <c r="D702" s="47">
        <v>99.85220357</v>
      </c>
    </row>
    <row r="703" spans="1:4">
      <c r="A703" s="89">
        <v>44642</v>
      </c>
      <c r="B703" s="6"/>
      <c r="C703" s="55">
        <v>598556</v>
      </c>
      <c r="D703" s="47">
        <v>99.03163112</v>
      </c>
    </row>
    <row r="704" spans="1:4">
      <c r="A704" s="89">
        <v>44643</v>
      </c>
      <c r="B704" s="6"/>
      <c r="C704" s="55">
        <v>89304</v>
      </c>
      <c r="D704" s="47">
        <v>98.528340830000005</v>
      </c>
    </row>
    <row r="705" spans="1:4">
      <c r="A705" s="89">
        <v>44644</v>
      </c>
      <c r="B705" s="6"/>
      <c r="C705" s="55">
        <v>183472</v>
      </c>
      <c r="D705" s="47">
        <v>98.278122539999998</v>
      </c>
    </row>
    <row r="706" spans="1:4">
      <c r="A706" s="89">
        <v>44645</v>
      </c>
      <c r="B706" s="6"/>
      <c r="C706" s="55">
        <v>198258</v>
      </c>
      <c r="D706" s="47">
        <v>97.897232389999999</v>
      </c>
    </row>
    <row r="707" spans="1:4">
      <c r="A707" s="89">
        <v>44646</v>
      </c>
      <c r="B707" s="6"/>
      <c r="C707" s="55">
        <v>0</v>
      </c>
      <c r="D707" s="47"/>
    </row>
    <row r="708" spans="1:4">
      <c r="A708" s="89">
        <v>44647</v>
      </c>
      <c r="B708" s="6"/>
      <c r="C708" s="55">
        <v>0</v>
      </c>
      <c r="D708" s="47"/>
    </row>
    <row r="709" spans="1:4">
      <c r="A709" s="89">
        <v>44648</v>
      </c>
      <c r="B709" s="6"/>
      <c r="C709" s="55">
        <v>178268</v>
      </c>
      <c r="D709" s="47">
        <v>96.382741710000005</v>
      </c>
    </row>
    <row r="710" spans="1:4">
      <c r="A710" s="89">
        <v>44649</v>
      </c>
      <c r="B710" s="6"/>
      <c r="C710" s="55">
        <v>191768</v>
      </c>
      <c r="D710" s="47">
        <v>95.355750990000004</v>
      </c>
    </row>
    <row r="711" spans="1:4">
      <c r="A711" s="89">
        <v>44650</v>
      </c>
      <c r="B711" s="6"/>
      <c r="C711" s="55">
        <v>270014</v>
      </c>
      <c r="D711" s="47">
        <v>92.625719399999994</v>
      </c>
    </row>
    <row r="712" spans="1:4">
      <c r="A712" s="89">
        <v>44651</v>
      </c>
      <c r="B712" s="6"/>
      <c r="C712" s="55">
        <v>560182</v>
      </c>
      <c r="D712" s="47">
        <v>92.55545497</v>
      </c>
    </row>
    <row r="713" spans="1:4">
      <c r="A713" s="89">
        <v>44652</v>
      </c>
      <c r="B713" s="6"/>
      <c r="C713" s="55">
        <v>192594</v>
      </c>
      <c r="D713" s="47">
        <v>94.260504800000007</v>
      </c>
    </row>
    <row r="714" spans="1:4">
      <c r="A714" s="89">
        <v>44653</v>
      </c>
      <c r="B714" s="6"/>
      <c r="C714" s="55">
        <v>0</v>
      </c>
      <c r="D714" s="47"/>
    </row>
    <row r="715" spans="1:4">
      <c r="A715" s="89">
        <v>44654</v>
      </c>
      <c r="B715" s="6"/>
      <c r="C715" s="55">
        <v>0</v>
      </c>
      <c r="D715" s="47"/>
    </row>
    <row r="716" spans="1:4">
      <c r="A716" s="89">
        <v>44655</v>
      </c>
      <c r="B716" s="6"/>
      <c r="C716" s="55">
        <v>28309</v>
      </c>
      <c r="D716" s="47">
        <v>93.532596170000005</v>
      </c>
    </row>
    <row r="717" spans="1:4">
      <c r="A717" s="89">
        <v>44656</v>
      </c>
      <c r="B717" s="6"/>
      <c r="C717" s="55">
        <v>112653</v>
      </c>
      <c r="D717" s="47">
        <v>93.281401389999999</v>
      </c>
    </row>
    <row r="718" spans="1:4">
      <c r="A718" s="89">
        <v>44657</v>
      </c>
      <c r="B718" s="6"/>
      <c r="C718" s="55">
        <v>86345</v>
      </c>
      <c r="D718" s="47">
        <v>94.255230990000001</v>
      </c>
    </row>
    <row r="719" spans="1:4">
      <c r="A719" s="89">
        <v>44658</v>
      </c>
      <c r="B719" s="6"/>
      <c r="C719" s="55">
        <v>90202</v>
      </c>
      <c r="D719" s="47">
        <v>94.941510539999996</v>
      </c>
    </row>
    <row r="720" spans="1:4">
      <c r="A720" s="89">
        <v>44659</v>
      </c>
      <c r="B720" s="6"/>
      <c r="C720" s="55">
        <v>1650478</v>
      </c>
      <c r="D720" s="47">
        <v>99.230245539999999</v>
      </c>
    </row>
    <row r="721" spans="1:4">
      <c r="A721" s="89">
        <v>44660</v>
      </c>
      <c r="B721" s="6"/>
      <c r="C721" s="55">
        <v>0</v>
      </c>
      <c r="D721" s="47"/>
    </row>
    <row r="722" spans="1:4">
      <c r="A722" s="89">
        <v>44661</v>
      </c>
      <c r="B722" s="6"/>
      <c r="C722" s="55">
        <v>0</v>
      </c>
      <c r="D722" s="47"/>
    </row>
    <row r="723" spans="1:4">
      <c r="A723" s="89">
        <v>44662</v>
      </c>
      <c r="B723" s="6"/>
      <c r="C723" s="55">
        <v>1962</v>
      </c>
      <c r="D723" s="47">
        <v>96.235473999999996</v>
      </c>
    </row>
    <row r="724" spans="1:4">
      <c r="A724" s="89">
        <v>44663</v>
      </c>
      <c r="B724" s="6"/>
      <c r="C724" s="55">
        <v>138536</v>
      </c>
      <c r="D724" s="47">
        <v>97.576709949999994</v>
      </c>
    </row>
    <row r="725" spans="1:4">
      <c r="A725" s="89">
        <v>44664</v>
      </c>
      <c r="B725" s="6"/>
      <c r="C725" s="55">
        <v>228734</v>
      </c>
      <c r="D725" s="47">
        <v>98.361981950000001</v>
      </c>
    </row>
    <row r="726" spans="1:4">
      <c r="A726" s="89">
        <v>44665</v>
      </c>
      <c r="B726" s="6"/>
      <c r="C726" s="55">
        <v>747184</v>
      </c>
      <c r="D726" s="47">
        <v>100.19018755</v>
      </c>
    </row>
    <row r="727" spans="1:4">
      <c r="A727" s="89">
        <v>44666</v>
      </c>
      <c r="B727" s="6"/>
      <c r="C727" s="55">
        <v>0</v>
      </c>
      <c r="D727" s="47"/>
    </row>
    <row r="728" spans="1:4">
      <c r="A728" s="89">
        <v>44667</v>
      </c>
      <c r="B728" s="6"/>
      <c r="C728" s="55">
        <v>0</v>
      </c>
      <c r="D728" s="47"/>
    </row>
    <row r="729" spans="1:4">
      <c r="A729" s="89">
        <v>44668</v>
      </c>
      <c r="B729" s="6"/>
      <c r="C729" s="55">
        <v>0</v>
      </c>
      <c r="D729" s="47"/>
    </row>
    <row r="730" spans="1:4">
      <c r="A730" s="89">
        <v>44669</v>
      </c>
      <c r="B730" s="6"/>
      <c r="C730" s="55">
        <v>78134</v>
      </c>
      <c r="D730" s="47">
        <v>99.589333699999997</v>
      </c>
    </row>
    <row r="731" spans="1:4">
      <c r="A731" s="89">
        <v>44670</v>
      </c>
      <c r="B731" s="6"/>
      <c r="C731" s="55">
        <v>89550</v>
      </c>
      <c r="D731" s="47">
        <v>99.594913450000007</v>
      </c>
    </row>
    <row r="732" spans="1:4">
      <c r="A732" s="89">
        <v>44671</v>
      </c>
      <c r="B732" s="6"/>
      <c r="C732" s="55">
        <v>250574</v>
      </c>
      <c r="D732" s="47">
        <v>99.523867469999999</v>
      </c>
    </row>
    <row r="733" spans="1:4">
      <c r="A733" s="89">
        <v>44672</v>
      </c>
      <c r="B733" s="6"/>
      <c r="C733" s="55">
        <v>0</v>
      </c>
      <c r="D733" s="47"/>
    </row>
    <row r="734" spans="1:4">
      <c r="A734" s="89">
        <v>44673</v>
      </c>
      <c r="B734" s="6"/>
      <c r="C734" s="55">
        <v>100733</v>
      </c>
      <c r="D734" s="47">
        <v>99.450786730000004</v>
      </c>
    </row>
    <row r="735" spans="1:4">
      <c r="A735" s="89">
        <v>44674</v>
      </c>
      <c r="B735" s="6"/>
      <c r="C735" s="55">
        <v>0</v>
      </c>
      <c r="D735" s="47"/>
    </row>
    <row r="736" spans="1:4">
      <c r="A736" s="89">
        <v>44675</v>
      </c>
      <c r="B736" s="6"/>
      <c r="C736" s="55">
        <v>0</v>
      </c>
      <c r="D736" s="47"/>
    </row>
    <row r="737" spans="1:4">
      <c r="A737" s="89">
        <v>44676</v>
      </c>
      <c r="B737" s="6"/>
      <c r="C737" s="55">
        <v>53230</v>
      </c>
      <c r="D737" s="47">
        <v>99.642416159999996</v>
      </c>
    </row>
    <row r="738" spans="1:4">
      <c r="A738" s="89">
        <v>44677</v>
      </c>
      <c r="B738" s="6"/>
      <c r="C738" s="55">
        <v>326032</v>
      </c>
      <c r="D738" s="47">
        <v>99.564480750000001</v>
      </c>
    </row>
    <row r="739" spans="1:4">
      <c r="A739" s="89">
        <v>44678</v>
      </c>
      <c r="B739" s="6"/>
      <c r="C739" s="55">
        <v>197424</v>
      </c>
      <c r="D739" s="47">
        <v>99.499456140000007</v>
      </c>
    </row>
    <row r="740" spans="1:4">
      <c r="A740" s="89">
        <v>44679</v>
      </c>
      <c r="B740" s="6"/>
      <c r="C740" s="55">
        <v>363707</v>
      </c>
      <c r="D740" s="47">
        <v>99.529841540000007</v>
      </c>
    </row>
    <row r="741" spans="1:4">
      <c r="A741" s="89">
        <v>44680</v>
      </c>
      <c r="B741" s="6"/>
      <c r="C741" s="55">
        <v>170646</v>
      </c>
      <c r="D741" s="47">
        <v>99.382937679999998</v>
      </c>
    </row>
    <row r="742" spans="1:4">
      <c r="A742" s="89">
        <v>44681</v>
      </c>
      <c r="B742" s="6"/>
      <c r="C742" s="55">
        <v>0</v>
      </c>
      <c r="D742" s="47"/>
    </row>
    <row r="743" spans="1:4">
      <c r="A743" s="89">
        <v>44682</v>
      </c>
      <c r="B743" s="6"/>
      <c r="C743" s="55">
        <v>0</v>
      </c>
      <c r="D743" s="47"/>
    </row>
    <row r="744" spans="1:4">
      <c r="A744" s="89">
        <v>44683</v>
      </c>
      <c r="B744" s="6"/>
      <c r="C744" s="55">
        <v>201834</v>
      </c>
      <c r="D744" s="47">
        <v>99.664941920000004</v>
      </c>
    </row>
    <row r="745" spans="1:4">
      <c r="A745" s="89">
        <v>44684</v>
      </c>
      <c r="B745" s="6"/>
      <c r="C745" s="55">
        <v>825669</v>
      </c>
      <c r="D745" s="47">
        <v>100.49003884</v>
      </c>
    </row>
    <row r="746" spans="1:4">
      <c r="A746" s="89">
        <v>44685</v>
      </c>
      <c r="B746" s="6"/>
      <c r="C746" s="55">
        <v>105935</v>
      </c>
      <c r="D746" s="47">
        <v>99.855307139999994</v>
      </c>
    </row>
    <row r="747" spans="1:4">
      <c r="A747" s="89">
        <v>44686</v>
      </c>
      <c r="B747" s="6"/>
      <c r="C747" s="55">
        <v>311746</v>
      </c>
      <c r="D747" s="47">
        <v>100.13668800000001</v>
      </c>
    </row>
    <row r="748" spans="1:4">
      <c r="A748" s="89">
        <v>44687</v>
      </c>
      <c r="B748" s="6"/>
      <c r="C748" s="55">
        <v>302547</v>
      </c>
      <c r="D748" s="47">
        <v>100.6657711</v>
      </c>
    </row>
    <row r="749" spans="1:4">
      <c r="A749" s="89">
        <v>44688</v>
      </c>
      <c r="B749" s="6"/>
      <c r="C749" s="55">
        <v>0</v>
      </c>
      <c r="D749" s="47"/>
    </row>
    <row r="750" spans="1:4">
      <c r="A750" s="89">
        <v>44689</v>
      </c>
      <c r="B750" s="6"/>
      <c r="C750" s="55">
        <v>0</v>
      </c>
      <c r="D750" s="47"/>
    </row>
    <row r="751" spans="1:4">
      <c r="A751" s="89">
        <v>44690</v>
      </c>
      <c r="B751" s="6"/>
      <c r="C751" s="55">
        <v>144169</v>
      </c>
      <c r="D751" s="47">
        <v>101.01646460000001</v>
      </c>
    </row>
    <row r="752" spans="1:4">
      <c r="A752" s="89">
        <v>44691</v>
      </c>
      <c r="B752" s="6"/>
      <c r="C752" s="55">
        <v>281344</v>
      </c>
      <c r="D752" s="47">
        <v>101.3442051</v>
      </c>
    </row>
    <row r="753" spans="1:4">
      <c r="A753" s="89">
        <v>44692</v>
      </c>
      <c r="B753" s="6"/>
      <c r="C753" s="55">
        <v>312392</v>
      </c>
      <c r="D753" s="47">
        <v>101.93133704</v>
      </c>
    </row>
    <row r="754" spans="1:4">
      <c r="A754" s="89">
        <v>44693</v>
      </c>
      <c r="B754" s="6"/>
      <c r="C754" s="55">
        <v>124717</v>
      </c>
      <c r="D754" s="47">
        <v>102.01440972</v>
      </c>
    </row>
    <row r="755" spans="1:4">
      <c r="A755" s="89">
        <v>44694</v>
      </c>
      <c r="B755" s="6"/>
      <c r="C755" s="55">
        <v>97156</v>
      </c>
      <c r="D755" s="47">
        <v>102.31101270000001</v>
      </c>
    </row>
    <row r="756" spans="1:4">
      <c r="A756" s="89">
        <v>44695</v>
      </c>
      <c r="B756" s="6"/>
      <c r="C756" s="55">
        <v>0</v>
      </c>
      <c r="D756" s="47"/>
    </row>
    <row r="757" spans="1:4">
      <c r="A757" s="89">
        <v>44696</v>
      </c>
      <c r="B757" s="6"/>
      <c r="C757" s="55">
        <v>0</v>
      </c>
      <c r="D757" s="47"/>
    </row>
    <row r="758" spans="1:4">
      <c r="A758" s="89">
        <v>44697</v>
      </c>
      <c r="B758" s="6"/>
      <c r="C758" s="55">
        <v>163279</v>
      </c>
      <c r="D758" s="47">
        <v>102.9080845</v>
      </c>
    </row>
    <row r="759" spans="1:4">
      <c r="A759" s="89">
        <v>44698</v>
      </c>
      <c r="B759" s="6"/>
      <c r="C759" s="55">
        <v>475692</v>
      </c>
      <c r="D759" s="47">
        <v>104.69703505</v>
      </c>
    </row>
    <row r="760" spans="1:4">
      <c r="A760" s="89">
        <v>44699</v>
      </c>
      <c r="B760" s="6"/>
      <c r="C760" s="55">
        <v>445521</v>
      </c>
      <c r="D760" s="47">
        <v>108.37707752999999</v>
      </c>
    </row>
    <row r="761" spans="1:4">
      <c r="A761" s="89">
        <v>44700</v>
      </c>
      <c r="B761" s="6"/>
      <c r="C761" s="55">
        <v>148350</v>
      </c>
      <c r="D761" s="47">
        <v>108.41653555000001</v>
      </c>
    </row>
    <row r="762" spans="1:4">
      <c r="A762" s="89">
        <v>44701</v>
      </c>
      <c r="B762" s="6"/>
      <c r="C762" s="55">
        <v>104677</v>
      </c>
      <c r="D762" s="47">
        <v>108.38700956</v>
      </c>
    </row>
    <row r="763" spans="1:4">
      <c r="A763" s="89">
        <v>44702</v>
      </c>
      <c r="B763" s="6"/>
      <c r="C763" s="55">
        <v>0</v>
      </c>
      <c r="D763" s="47"/>
    </row>
    <row r="764" spans="1:4">
      <c r="A764" s="89">
        <v>44703</v>
      </c>
      <c r="B764" s="6"/>
      <c r="C764" s="55">
        <v>0</v>
      </c>
      <c r="D764" s="47"/>
    </row>
    <row r="765" spans="1:4">
      <c r="A765" s="89">
        <v>44704</v>
      </c>
      <c r="B765" s="6"/>
      <c r="C765" s="55">
        <v>456210</v>
      </c>
      <c r="D765" s="47">
        <v>109.83638268999999</v>
      </c>
    </row>
    <row r="766" spans="1:4">
      <c r="A766" s="89">
        <v>44705</v>
      </c>
      <c r="B766" s="6"/>
      <c r="C766" s="55">
        <v>1052955</v>
      </c>
      <c r="D766" s="47">
        <v>114.15881317</v>
      </c>
    </row>
    <row r="767" spans="1:4">
      <c r="A767" s="89">
        <v>44706</v>
      </c>
      <c r="B767" s="6"/>
      <c r="C767" s="55">
        <v>820602</v>
      </c>
      <c r="D767" s="47">
        <v>118.40556932</v>
      </c>
    </row>
    <row r="768" spans="1:4">
      <c r="A768" s="89">
        <v>44707</v>
      </c>
      <c r="B768" s="6"/>
      <c r="C768" s="55">
        <v>449257</v>
      </c>
      <c r="D768" s="47">
        <v>119.26555599</v>
      </c>
    </row>
    <row r="769" spans="1:4">
      <c r="A769" s="89">
        <v>44708</v>
      </c>
      <c r="B769" s="6"/>
      <c r="C769" s="55">
        <v>334531</v>
      </c>
      <c r="D769" s="47">
        <v>117.78460303999999</v>
      </c>
    </row>
    <row r="770" spans="1:4">
      <c r="A770" s="89">
        <v>44709</v>
      </c>
      <c r="B770" s="6"/>
      <c r="C770" s="55">
        <v>0</v>
      </c>
      <c r="D770" s="47"/>
    </row>
    <row r="771" spans="1:4">
      <c r="A771" s="89">
        <v>44710</v>
      </c>
      <c r="B771" s="6"/>
      <c r="C771" s="55">
        <v>0</v>
      </c>
      <c r="D771" s="47"/>
    </row>
    <row r="772" spans="1:4">
      <c r="A772" s="89">
        <v>44711</v>
      </c>
      <c r="B772" s="6"/>
      <c r="C772" s="55">
        <v>55002</v>
      </c>
      <c r="D772" s="47">
        <v>118.39513108</v>
      </c>
    </row>
    <row r="773" spans="1:4">
      <c r="A773" s="89">
        <v>44712</v>
      </c>
      <c r="B773" s="6"/>
      <c r="C773" s="55">
        <v>349685</v>
      </c>
      <c r="D773" s="47">
        <v>119.06093512</v>
      </c>
    </row>
    <row r="774" spans="1:4">
      <c r="A774" s="89">
        <v>44713</v>
      </c>
      <c r="B774" s="6"/>
      <c r="C774" s="55">
        <v>254772</v>
      </c>
      <c r="D774" s="47">
        <v>119.47664755</v>
      </c>
    </row>
    <row r="775" spans="1:4">
      <c r="A775" s="89">
        <v>44714</v>
      </c>
      <c r="B775" s="6"/>
      <c r="C775" s="55">
        <v>121963</v>
      </c>
      <c r="D775" s="47">
        <v>119.55259012</v>
      </c>
    </row>
    <row r="776" spans="1:4">
      <c r="A776" s="89">
        <v>44715</v>
      </c>
      <c r="B776" s="6"/>
      <c r="C776" s="55">
        <v>185480</v>
      </c>
      <c r="D776" s="47">
        <v>119.55893222</v>
      </c>
    </row>
    <row r="777" spans="1:4">
      <c r="A777" s="89">
        <v>44716</v>
      </c>
      <c r="B777" s="6"/>
      <c r="C777" s="55">
        <v>0</v>
      </c>
      <c r="D777" s="47"/>
    </row>
    <row r="778" spans="1:4">
      <c r="A778" s="89">
        <v>44717</v>
      </c>
      <c r="B778" s="6"/>
      <c r="C778" s="55">
        <v>0</v>
      </c>
      <c r="D778" s="47"/>
    </row>
    <row r="779" spans="1:4">
      <c r="A779" s="89">
        <v>44718</v>
      </c>
      <c r="B779" s="6"/>
      <c r="C779" s="55">
        <v>93624</v>
      </c>
      <c r="D779" s="47">
        <v>119.80394663</v>
      </c>
    </row>
    <row r="780" spans="1:4">
      <c r="A780" s="89">
        <v>44719</v>
      </c>
      <c r="B780" s="6"/>
      <c r="C780" s="55">
        <v>272268</v>
      </c>
      <c r="D780" s="47">
        <v>120.02686785</v>
      </c>
    </row>
    <row r="781" spans="1:4">
      <c r="A781" s="89">
        <v>44720</v>
      </c>
      <c r="B781" s="6"/>
      <c r="C781" s="55">
        <v>407288</v>
      </c>
      <c r="D781" s="47">
        <v>120.27997104000001</v>
      </c>
    </row>
    <row r="782" spans="1:4">
      <c r="A782" s="89">
        <v>44721</v>
      </c>
      <c r="C782" s="2">
        <v>1167732</v>
      </c>
      <c r="D782" s="47">
        <v>125.92670311000001</v>
      </c>
    </row>
    <row r="783" spans="1:4">
      <c r="A783" s="89">
        <v>44722</v>
      </c>
      <c r="C783" s="2">
        <v>146889</v>
      </c>
      <c r="D783" s="47">
        <v>128.91108592</v>
      </c>
    </row>
    <row r="784" spans="1:4">
      <c r="A784" s="89">
        <v>44723</v>
      </c>
      <c r="C784" s="2">
        <v>0</v>
      </c>
      <c r="D784" s="47"/>
    </row>
    <row r="785" spans="1:4">
      <c r="A785" s="89">
        <v>44724</v>
      </c>
      <c r="C785" s="2">
        <v>0</v>
      </c>
      <c r="D785" s="47"/>
    </row>
    <row r="786" spans="1:4">
      <c r="A786" s="89">
        <v>44725</v>
      </c>
      <c r="C786" s="2">
        <v>395420</v>
      </c>
      <c r="D786" s="47">
        <v>131.10868671</v>
      </c>
    </row>
    <row r="787" spans="1:4">
      <c r="A787" s="89">
        <v>44726</v>
      </c>
      <c r="C787" s="2">
        <v>155027</v>
      </c>
      <c r="D787" s="47">
        <v>133.21931534000001</v>
      </c>
    </row>
    <row r="788" spans="1:4">
      <c r="A788" s="89">
        <v>44727</v>
      </c>
      <c r="C788" s="2">
        <v>637680</v>
      </c>
      <c r="D788" s="47">
        <v>142.0688523</v>
      </c>
    </row>
    <row r="789" spans="1:4">
      <c r="A789" s="89">
        <v>44728</v>
      </c>
      <c r="C789" s="2">
        <v>0</v>
      </c>
      <c r="D789" s="47"/>
    </row>
    <row r="790" spans="1:4">
      <c r="A790" s="89">
        <v>44729</v>
      </c>
      <c r="C790" s="2">
        <v>1176876</v>
      </c>
      <c r="D790" s="47">
        <v>156.31773891</v>
      </c>
    </row>
    <row r="791" spans="1:4">
      <c r="A791" s="89">
        <v>44730</v>
      </c>
      <c r="C791" s="2">
        <v>0</v>
      </c>
      <c r="D791" s="47"/>
    </row>
    <row r="792" spans="1:4">
      <c r="A792" s="89">
        <v>44731</v>
      </c>
      <c r="C792" s="2">
        <v>0</v>
      </c>
      <c r="D792" s="47"/>
    </row>
    <row r="793" spans="1:4">
      <c r="A793" s="89">
        <v>44732</v>
      </c>
      <c r="C793" s="2">
        <v>489399</v>
      </c>
      <c r="D793" s="47">
        <v>169.48835192999999</v>
      </c>
    </row>
    <row r="794" spans="1:4">
      <c r="A794" s="89">
        <v>44733</v>
      </c>
      <c r="C794" s="2">
        <v>341392</v>
      </c>
      <c r="D794" s="47">
        <v>170.72649741999999</v>
      </c>
    </row>
    <row r="795" spans="1:4">
      <c r="A795" s="89">
        <v>44734</v>
      </c>
      <c r="C795" s="2">
        <v>373027</v>
      </c>
      <c r="D795" s="47">
        <v>171.42471843999999</v>
      </c>
    </row>
    <row r="796" spans="1:4">
      <c r="A796" s="89">
        <v>44735</v>
      </c>
      <c r="C796" s="2">
        <v>1353468</v>
      </c>
      <c r="D796" s="47">
        <v>174.04663045000001</v>
      </c>
    </row>
    <row r="797" spans="1:4">
      <c r="A797" s="89">
        <v>44736</v>
      </c>
      <c r="C797" s="2">
        <v>1009236</v>
      </c>
      <c r="D797" s="47">
        <v>177.31594612000001</v>
      </c>
    </row>
    <row r="798" spans="1:4">
      <c r="A798" s="89">
        <v>44737</v>
      </c>
      <c r="C798" s="2">
        <v>0</v>
      </c>
      <c r="D798" s="47"/>
    </row>
    <row r="799" spans="1:4">
      <c r="A799" s="89">
        <v>44738</v>
      </c>
      <c r="C799" s="2">
        <v>0</v>
      </c>
      <c r="D799" s="47"/>
    </row>
    <row r="800" spans="1:4">
      <c r="A800" s="89">
        <v>44739</v>
      </c>
      <c r="C800" s="2">
        <v>1049888</v>
      </c>
      <c r="D800" s="47">
        <v>180.20374497</v>
      </c>
    </row>
    <row r="801" spans="1:4">
      <c r="A801" s="89">
        <v>44740</v>
      </c>
      <c r="C801" s="2">
        <v>1037622</v>
      </c>
      <c r="D801" s="47">
        <v>186.70294408000001</v>
      </c>
    </row>
    <row r="802" spans="1:4">
      <c r="A802" s="89">
        <v>44741</v>
      </c>
      <c r="C802" s="2">
        <v>931265</v>
      </c>
      <c r="D802" s="47">
        <v>196.91117223000001</v>
      </c>
    </row>
    <row r="803" spans="1:4">
      <c r="A803" s="89">
        <v>44742</v>
      </c>
      <c r="C803" s="2">
        <v>369484</v>
      </c>
      <c r="D803" s="47">
        <v>202.65184183</v>
      </c>
    </row>
    <row r="804" spans="1:4">
      <c r="A804" s="89">
        <v>44743</v>
      </c>
      <c r="C804" s="2">
        <v>434677</v>
      </c>
      <c r="D804" s="47">
        <v>196.32932416</v>
      </c>
    </row>
    <row r="805" spans="1:4">
      <c r="A805" s="89">
        <v>44744</v>
      </c>
      <c r="C805" s="2">
        <v>0</v>
      </c>
      <c r="D805" s="47"/>
    </row>
    <row r="806" spans="1:4">
      <c r="A806" s="89">
        <v>44745</v>
      </c>
      <c r="C806" s="2">
        <v>0</v>
      </c>
      <c r="D806" s="47"/>
    </row>
    <row r="807" spans="1:4">
      <c r="A807" s="89">
        <v>44746</v>
      </c>
      <c r="C807" s="2">
        <v>90062</v>
      </c>
      <c r="D807" s="47">
        <v>196.46558726000001</v>
      </c>
    </row>
    <row r="808" spans="1:4">
      <c r="A808" s="89">
        <v>44747</v>
      </c>
      <c r="C808" s="2">
        <v>388988</v>
      </c>
      <c r="D808" s="47">
        <v>196.65712528</v>
      </c>
    </row>
    <row r="809" spans="1:4">
      <c r="A809" s="89">
        <v>44748</v>
      </c>
      <c r="C809" s="2">
        <v>423412</v>
      </c>
      <c r="D809" s="47">
        <v>197.26043156</v>
      </c>
    </row>
    <row r="810" spans="1:4">
      <c r="A810" s="89">
        <v>44749</v>
      </c>
      <c r="C810" s="2">
        <v>179794</v>
      </c>
      <c r="D810" s="47">
        <v>196.30919618999999</v>
      </c>
    </row>
    <row r="811" spans="1:4">
      <c r="A811" s="89">
        <v>44750</v>
      </c>
      <c r="C811" s="2">
        <v>708667</v>
      </c>
      <c r="D811" s="47">
        <v>195.17026408999999</v>
      </c>
    </row>
    <row r="812" spans="1:4">
      <c r="A812" s="89">
        <v>44751</v>
      </c>
      <c r="C812" s="2">
        <v>0</v>
      </c>
      <c r="D812" s="47"/>
    </row>
    <row r="813" spans="1:4">
      <c r="A813" s="89">
        <v>44752</v>
      </c>
      <c r="C813" s="2">
        <v>0</v>
      </c>
      <c r="D813" s="47"/>
    </row>
    <row r="814" spans="1:4">
      <c r="A814" s="89">
        <v>44753</v>
      </c>
      <c r="C814" s="2">
        <v>260807</v>
      </c>
      <c r="D814" s="47">
        <v>194.19140658000001</v>
      </c>
    </row>
    <row r="815" spans="1:4">
      <c r="A815" s="89">
        <v>44754</v>
      </c>
      <c r="C815" s="2">
        <v>196611</v>
      </c>
      <c r="D815" s="47">
        <v>194.21423267</v>
      </c>
    </row>
    <row r="816" spans="1:4">
      <c r="A816" s="89">
        <v>44755</v>
      </c>
      <c r="C816" s="2">
        <v>198534</v>
      </c>
      <c r="D816" s="47">
        <v>193.51375673000001</v>
      </c>
    </row>
    <row r="817" spans="1:4">
      <c r="A817" s="89">
        <v>44756</v>
      </c>
      <c r="C817" s="2">
        <v>121185</v>
      </c>
      <c r="D817" s="47">
        <v>188.86203738</v>
      </c>
    </row>
    <row r="818" spans="1:4">
      <c r="A818" s="89">
        <v>44757</v>
      </c>
      <c r="C818" s="2">
        <v>165324</v>
      </c>
      <c r="D818" s="47">
        <v>175.25517166</v>
      </c>
    </row>
    <row r="819" spans="1:4">
      <c r="A819" s="89">
        <v>44758</v>
      </c>
      <c r="C819" s="2">
        <v>0</v>
      </c>
      <c r="D819" s="47"/>
    </row>
    <row r="820" spans="1:4">
      <c r="A820" s="89">
        <v>44759</v>
      </c>
      <c r="C820" s="2">
        <v>0</v>
      </c>
      <c r="D820" s="47"/>
    </row>
    <row r="821" spans="1:4">
      <c r="A821" s="89">
        <v>44760</v>
      </c>
      <c r="C821" s="2">
        <v>22052</v>
      </c>
      <c r="D821" s="47">
        <v>153.94930165</v>
      </c>
    </row>
    <row r="822" spans="1:4">
      <c r="A822" s="89">
        <v>44761</v>
      </c>
      <c r="C822" s="2">
        <v>155817</v>
      </c>
      <c r="D822" s="47">
        <v>126.09878126</v>
      </c>
    </row>
    <row r="823" spans="1:4">
      <c r="A823" s="89">
        <v>44762</v>
      </c>
      <c r="C823" s="2">
        <v>216801</v>
      </c>
      <c r="D823" s="47">
        <v>108.08370099</v>
      </c>
    </row>
    <row r="824" spans="1:4">
      <c r="A824" s="89">
        <v>44763</v>
      </c>
      <c r="C824" s="2">
        <v>254483</v>
      </c>
      <c r="D824" s="47">
        <v>96.506246779999998</v>
      </c>
    </row>
    <row r="825" spans="1:4">
      <c r="A825" s="89">
        <v>44764</v>
      </c>
      <c r="C825" s="2">
        <v>161891</v>
      </c>
      <c r="D825" s="47">
        <v>101.31586808</v>
      </c>
    </row>
    <row r="826" spans="1:4">
      <c r="A826" s="89">
        <v>44765</v>
      </c>
      <c r="C826" s="2">
        <v>0</v>
      </c>
      <c r="D826" s="47"/>
    </row>
    <row r="827" spans="1:4">
      <c r="A827" s="89">
        <v>44766</v>
      </c>
      <c r="C827" s="2">
        <v>0</v>
      </c>
      <c r="D827" s="47"/>
    </row>
    <row r="828" spans="1:4">
      <c r="A828" s="89">
        <v>44767</v>
      </c>
      <c r="C828" s="2">
        <v>0</v>
      </c>
      <c r="D828" s="47"/>
    </row>
    <row r="829" spans="1:4">
      <c r="A829" s="89">
        <v>44768</v>
      </c>
      <c r="C829" s="2">
        <v>187630</v>
      </c>
      <c r="D829" s="47">
        <v>101.33923199</v>
      </c>
    </row>
    <row r="830" spans="1:4">
      <c r="A830" s="89">
        <v>44769</v>
      </c>
      <c r="C830" s="2">
        <v>132811</v>
      </c>
      <c r="D830" s="47">
        <v>99.347995269999998</v>
      </c>
    </row>
    <row r="831" spans="1:4">
      <c r="A831" s="89">
        <v>44770</v>
      </c>
      <c r="C831" s="2">
        <v>24112</v>
      </c>
      <c r="D831" s="47">
        <v>99.480405189999999</v>
      </c>
    </row>
    <row r="832" spans="1:4">
      <c r="A832" s="89">
        <v>44771</v>
      </c>
      <c r="C832" s="2">
        <v>60796</v>
      </c>
      <c r="D832" s="47">
        <v>93.566877750000003</v>
      </c>
    </row>
    <row r="833" spans="1:4">
      <c r="A833" s="89">
        <v>44772</v>
      </c>
      <c r="C833" s="2">
        <v>0</v>
      </c>
      <c r="D833" s="47"/>
    </row>
    <row r="834" spans="1:4">
      <c r="A834" s="89">
        <v>44773</v>
      </c>
      <c r="C834" s="2">
        <v>0</v>
      </c>
      <c r="D834" s="47"/>
    </row>
    <row r="835" spans="1:4">
      <c r="A835" s="89">
        <v>44774</v>
      </c>
      <c r="C835" s="2">
        <v>63314</v>
      </c>
      <c r="D835" s="47">
        <v>93.891240479999993</v>
      </c>
    </row>
    <row r="836" spans="1:4">
      <c r="A836" s="89">
        <v>44775</v>
      </c>
      <c r="C836" s="2">
        <v>80597</v>
      </c>
      <c r="D836" s="47">
        <v>95.578107119999999</v>
      </c>
    </row>
    <row r="837" spans="1:4">
      <c r="A837" s="89">
        <v>44776</v>
      </c>
      <c r="C837" s="2">
        <v>73790</v>
      </c>
      <c r="D837" s="47">
        <v>90.40832091</v>
      </c>
    </row>
    <row r="838" spans="1:4">
      <c r="A838" s="89">
        <v>44777</v>
      </c>
      <c r="C838" s="2">
        <v>154202</v>
      </c>
      <c r="D838" s="47">
        <v>90.451408540000003</v>
      </c>
    </row>
    <row r="839" spans="1:4">
      <c r="A839" s="89">
        <v>44778</v>
      </c>
      <c r="C839" s="2">
        <v>39812</v>
      </c>
      <c r="D839" s="47">
        <v>90.152648690000007</v>
      </c>
    </row>
    <row r="840" spans="1:4">
      <c r="A840" s="89">
        <v>44779</v>
      </c>
      <c r="C840" s="2">
        <v>0</v>
      </c>
      <c r="D840" s="47"/>
    </row>
    <row r="841" spans="1:4">
      <c r="A841" s="89">
        <v>44780</v>
      </c>
      <c r="C841" s="2">
        <v>0</v>
      </c>
      <c r="D841" s="47"/>
    </row>
    <row r="842" spans="1:4">
      <c r="A842" s="89">
        <v>44781</v>
      </c>
      <c r="C842" s="2">
        <v>151740</v>
      </c>
      <c r="D842" s="47">
        <v>89.564181820000002</v>
      </c>
    </row>
    <row r="843" spans="1:4">
      <c r="A843" s="89">
        <v>44782</v>
      </c>
      <c r="C843" s="2">
        <v>153837</v>
      </c>
      <c r="D843" s="47">
        <v>90.10048037</v>
      </c>
    </row>
    <row r="844" spans="1:4">
      <c r="A844" s="89">
        <v>44783</v>
      </c>
      <c r="C844" s="2">
        <v>84151</v>
      </c>
      <c r="D844" s="47">
        <v>90.018085940000006</v>
      </c>
    </row>
    <row r="845" spans="1:4">
      <c r="A845" s="89">
        <v>44784</v>
      </c>
      <c r="C845" s="2">
        <v>120466</v>
      </c>
      <c r="D845" s="47">
        <v>90.289609510000005</v>
      </c>
    </row>
    <row r="846" spans="1:4">
      <c r="A846" s="89">
        <v>44785</v>
      </c>
      <c r="C846" s="2">
        <v>89660</v>
      </c>
      <c r="D846" s="47">
        <v>90.844147660000004</v>
      </c>
    </row>
    <row r="847" spans="1:4">
      <c r="A847" s="89">
        <v>44786</v>
      </c>
      <c r="C847" s="2">
        <v>0</v>
      </c>
      <c r="D847" s="47"/>
    </row>
    <row r="848" spans="1:4">
      <c r="A848" s="89">
        <v>44787</v>
      </c>
      <c r="C848" s="2">
        <v>0</v>
      </c>
      <c r="D848" s="47"/>
    </row>
    <row r="849" spans="1:4">
      <c r="A849" s="89">
        <v>44788</v>
      </c>
      <c r="C849" s="2">
        <v>35231</v>
      </c>
      <c r="D849" s="47">
        <v>91.451656209999996</v>
      </c>
    </row>
    <row r="850" spans="1:4">
      <c r="A850" s="89">
        <v>44789</v>
      </c>
      <c r="C850" s="2">
        <v>57474</v>
      </c>
      <c r="D850" s="47">
        <v>91.423229629999994</v>
      </c>
    </row>
    <row r="851" spans="1:4">
      <c r="A851" s="89">
        <v>44790</v>
      </c>
      <c r="C851" s="2">
        <v>140850</v>
      </c>
      <c r="D851" s="47">
        <v>90.992531769999999</v>
      </c>
    </row>
    <row r="852" spans="1:4">
      <c r="A852" s="89">
        <v>44791</v>
      </c>
      <c r="C852" s="2">
        <v>64365</v>
      </c>
      <c r="D852" s="47">
        <v>90.812632640000004</v>
      </c>
    </row>
    <row r="853" spans="1:4">
      <c r="A853" s="89">
        <v>44792</v>
      </c>
      <c r="C853" s="2">
        <v>51134</v>
      </c>
      <c r="D853" s="47">
        <v>90.637005709999997</v>
      </c>
    </row>
    <row r="854" spans="1:4">
      <c r="A854" s="89">
        <v>44793</v>
      </c>
      <c r="C854" s="2">
        <v>0</v>
      </c>
      <c r="D854" s="47"/>
    </row>
    <row r="855" spans="1:4">
      <c r="A855" s="89">
        <v>44794</v>
      </c>
      <c r="C855" s="2">
        <v>0</v>
      </c>
      <c r="D855" s="47"/>
    </row>
    <row r="856" spans="1:4">
      <c r="A856" s="89">
        <v>44795</v>
      </c>
      <c r="C856" s="2">
        <v>102819</v>
      </c>
      <c r="D856" s="47">
        <v>90.074925350000001</v>
      </c>
    </row>
    <row r="857" spans="1:4">
      <c r="A857" s="89">
        <v>44796</v>
      </c>
      <c r="C857" s="2">
        <v>86832</v>
      </c>
      <c r="D857" s="47">
        <v>90.3139027</v>
      </c>
    </row>
    <row r="858" spans="1:4">
      <c r="A858" s="89">
        <v>44797</v>
      </c>
      <c r="C858" s="2">
        <v>117809</v>
      </c>
      <c r="D858" s="47">
        <v>90.092931350000001</v>
      </c>
    </row>
    <row r="859" spans="1:4">
      <c r="A859" s="89">
        <v>44798</v>
      </c>
      <c r="C859" s="2">
        <v>91507</v>
      </c>
      <c r="D859" s="47">
        <v>89.902079619999995</v>
      </c>
    </row>
    <row r="860" spans="1:4">
      <c r="A860" s="89">
        <v>44799</v>
      </c>
      <c r="C860" s="2">
        <v>138647</v>
      </c>
      <c r="D860" s="47">
        <v>89.697380229999993</v>
      </c>
    </row>
    <row r="861" spans="1:4">
      <c r="A861" s="89">
        <v>44800</v>
      </c>
      <c r="C861" s="2">
        <v>0</v>
      </c>
      <c r="D861" s="47"/>
    </row>
    <row r="862" spans="1:4">
      <c r="A862" s="89">
        <v>44801</v>
      </c>
      <c r="C862" s="2">
        <v>0</v>
      </c>
      <c r="D862" s="47"/>
    </row>
    <row r="863" spans="1:4">
      <c r="A863" s="89">
        <v>44802</v>
      </c>
      <c r="C863" s="2">
        <v>112962</v>
      </c>
      <c r="D863" s="47">
        <v>88.818221170000001</v>
      </c>
    </row>
    <row r="864" spans="1:4">
      <c r="A864" s="89">
        <v>44803</v>
      </c>
      <c r="C864" s="2">
        <v>90550</v>
      </c>
      <c r="D864" s="47">
        <v>88.221429040000004</v>
      </c>
    </row>
    <row r="865" spans="1:4">
      <c r="A865" s="89">
        <v>44804</v>
      </c>
      <c r="C865" s="2">
        <v>140665</v>
      </c>
      <c r="D865" s="47">
        <v>87.755005080000004</v>
      </c>
    </row>
    <row r="866" spans="1:4">
      <c r="A866" s="89">
        <v>44805</v>
      </c>
      <c r="C866" s="2">
        <v>41608</v>
      </c>
      <c r="D866" s="47">
        <v>86.845415540000005</v>
      </c>
    </row>
    <row r="867" spans="1:4">
      <c r="A867" s="89">
        <v>44806</v>
      </c>
      <c r="C867" s="2">
        <v>53184</v>
      </c>
      <c r="D867" s="47">
        <v>86.565769779999997</v>
      </c>
    </row>
    <row r="868" spans="1:4">
      <c r="A868" s="89">
        <v>44807</v>
      </c>
      <c r="C868" s="2">
        <v>0</v>
      </c>
      <c r="D868" s="47"/>
    </row>
    <row r="869" spans="1:4">
      <c r="A869" s="89">
        <v>44808</v>
      </c>
      <c r="C869" s="2">
        <v>0</v>
      </c>
      <c r="D869" s="47"/>
    </row>
    <row r="870" spans="1:4">
      <c r="A870" s="89">
        <v>44809</v>
      </c>
      <c r="C870" s="2">
        <v>83343</v>
      </c>
      <c r="D870" s="47">
        <v>85.877739579999997</v>
      </c>
    </row>
    <row r="871" spans="1:4">
      <c r="A871" s="89">
        <v>44810</v>
      </c>
      <c r="C871" s="2">
        <v>184542</v>
      </c>
      <c r="D871" s="47">
        <v>82.334337919999996</v>
      </c>
    </row>
    <row r="872" spans="1:4">
      <c r="A872" s="89">
        <v>44811</v>
      </c>
      <c r="C872" s="2">
        <v>0</v>
      </c>
      <c r="D872" s="47"/>
    </row>
    <row r="873" spans="1:4">
      <c r="A873" s="89">
        <v>44812</v>
      </c>
      <c r="C873" s="2">
        <v>75825</v>
      </c>
      <c r="D873" s="47">
        <v>68.186926999999997</v>
      </c>
    </row>
    <row r="874" spans="1:4">
      <c r="A874" s="89">
        <v>44813</v>
      </c>
      <c r="C874" s="2">
        <v>158145</v>
      </c>
      <c r="D874" s="47">
        <v>61.20776154</v>
      </c>
    </row>
    <row r="875" spans="1:4">
      <c r="A875" s="89">
        <v>44814</v>
      </c>
      <c r="C875" s="2">
        <v>0</v>
      </c>
      <c r="D875" s="47"/>
    </row>
    <row r="876" spans="1:4">
      <c r="A876" s="89">
        <v>44815</v>
      </c>
      <c r="C876" s="2">
        <v>0</v>
      </c>
      <c r="D876" s="47"/>
    </row>
    <row r="877" spans="1:4">
      <c r="A877" s="89">
        <v>44816</v>
      </c>
      <c r="C877" s="2">
        <v>70798</v>
      </c>
      <c r="D877" s="47">
        <v>65.484100819999995</v>
      </c>
    </row>
    <row r="878" spans="1:4">
      <c r="A878" s="89">
        <v>44817</v>
      </c>
      <c r="C878" s="2">
        <v>151027</v>
      </c>
      <c r="D878" s="47">
        <v>69.290571880000002</v>
      </c>
    </row>
    <row r="879" spans="1:4">
      <c r="A879" s="89">
        <v>44818</v>
      </c>
      <c r="C879" s="2">
        <v>78037</v>
      </c>
      <c r="D879" s="47">
        <v>74.947319539999995</v>
      </c>
    </row>
    <row r="880" spans="1:4">
      <c r="A880" s="89">
        <v>44819</v>
      </c>
      <c r="C880" s="2">
        <v>106528</v>
      </c>
      <c r="D880" s="47">
        <v>77.256135</v>
      </c>
    </row>
    <row r="881" spans="1:4">
      <c r="A881" s="89">
        <v>44820</v>
      </c>
      <c r="C881" s="2">
        <v>296877</v>
      </c>
      <c r="D881" s="47">
        <v>88.9</v>
      </c>
    </row>
    <row r="882" spans="1:4">
      <c r="A882" s="89">
        <v>44821</v>
      </c>
      <c r="C882" s="2">
        <v>0</v>
      </c>
      <c r="D882" s="47"/>
    </row>
    <row r="883" spans="1:4">
      <c r="A883" s="89">
        <v>44822</v>
      </c>
      <c r="C883" s="2">
        <v>0</v>
      </c>
      <c r="D883" s="47"/>
    </row>
    <row r="884" spans="1:4">
      <c r="A884" s="89">
        <v>44823</v>
      </c>
      <c r="C884" s="2">
        <v>124252</v>
      </c>
      <c r="D884" s="47">
        <v>87.890955469999994</v>
      </c>
    </row>
    <row r="885" spans="1:4">
      <c r="A885" s="89">
        <v>44824</v>
      </c>
      <c r="C885" s="2">
        <v>373794</v>
      </c>
      <c r="D885" s="47">
        <v>89.843668699999995</v>
      </c>
    </row>
    <row r="886" spans="1:4">
      <c r="A886" s="89">
        <v>44825</v>
      </c>
      <c r="C886" s="2">
        <v>146548</v>
      </c>
      <c r="D886" s="47">
        <v>89.177536369999999</v>
      </c>
    </row>
    <row r="887" spans="1:4">
      <c r="A887" s="89">
        <v>44826</v>
      </c>
      <c r="C887" s="2">
        <v>128164</v>
      </c>
      <c r="D887" s="47">
        <v>87.463018079999998</v>
      </c>
    </row>
    <row r="888" spans="1:4">
      <c r="A888" s="89">
        <v>44827</v>
      </c>
      <c r="C888" s="2">
        <v>104654</v>
      </c>
      <c r="D888" s="47">
        <v>87.730853089999997</v>
      </c>
    </row>
    <row r="889" spans="1:4">
      <c r="A889" s="89">
        <v>44828</v>
      </c>
      <c r="C889" s="2">
        <v>0</v>
      </c>
      <c r="D889" s="47"/>
    </row>
    <row r="890" spans="1:4">
      <c r="A890" s="89">
        <v>44829</v>
      </c>
      <c r="C890" s="2">
        <v>0</v>
      </c>
      <c r="D890" s="47"/>
    </row>
    <row r="891" spans="1:4">
      <c r="A891" s="89">
        <v>44830</v>
      </c>
      <c r="C891" s="2">
        <v>153569</v>
      </c>
      <c r="D891" s="47">
        <v>87.104187690000003</v>
      </c>
    </row>
    <row r="892" spans="1:4">
      <c r="A892" s="89">
        <v>44831</v>
      </c>
      <c r="C892" s="2">
        <v>197650</v>
      </c>
      <c r="D892" s="47">
        <v>86.907297900000003</v>
      </c>
    </row>
    <row r="893" spans="1:4">
      <c r="A893" s="89">
        <v>44832</v>
      </c>
      <c r="C893" s="2">
        <v>154223</v>
      </c>
      <c r="D893" s="47">
        <v>87.236880360000001</v>
      </c>
    </row>
    <row r="894" spans="1:4">
      <c r="A894" s="89">
        <v>44833</v>
      </c>
      <c r="C894" s="2">
        <v>219358</v>
      </c>
      <c r="D894" s="47">
        <v>87.151998599999999</v>
      </c>
    </row>
    <row r="895" spans="1:4">
      <c r="A895" s="89">
        <v>44834</v>
      </c>
      <c r="C895" s="2">
        <v>180893</v>
      </c>
      <c r="D895" s="47">
        <v>88.010250810000002</v>
      </c>
    </row>
    <row r="896" spans="1:4">
      <c r="A896" s="89">
        <v>44835</v>
      </c>
      <c r="C896" s="2">
        <v>0</v>
      </c>
      <c r="D896" s="47"/>
    </row>
    <row r="897" spans="1:4">
      <c r="A897" s="89">
        <v>44836</v>
      </c>
      <c r="C897" s="2">
        <v>0</v>
      </c>
      <c r="D897" s="47"/>
    </row>
    <row r="898" spans="1:4">
      <c r="A898" s="89">
        <v>44837</v>
      </c>
      <c r="C898" s="2">
        <v>61530</v>
      </c>
      <c r="D898" s="47">
        <v>88.395132450000006</v>
      </c>
    </row>
    <row r="899" spans="1:4">
      <c r="A899" s="89">
        <v>44838</v>
      </c>
      <c r="C899" s="2">
        <v>151032</v>
      </c>
      <c r="D899" s="47">
        <v>88.451561249999997</v>
      </c>
    </row>
    <row r="900" spans="1:4">
      <c r="A900" s="89">
        <v>44839</v>
      </c>
      <c r="C900" s="2">
        <v>279749</v>
      </c>
      <c r="D900" s="47">
        <v>88.874318759999994</v>
      </c>
    </row>
    <row r="901" spans="1:4">
      <c r="A901" s="89">
        <v>44840</v>
      </c>
      <c r="C901" s="2">
        <v>125886</v>
      </c>
      <c r="D901" s="47">
        <v>88.986754680000004</v>
      </c>
    </row>
    <row r="902" spans="1:4">
      <c r="A902" s="89">
        <v>44841</v>
      </c>
      <c r="C902" s="2">
        <v>248610</v>
      </c>
      <c r="D902" s="47">
        <v>89.045272510000004</v>
      </c>
    </row>
    <row r="903" spans="1:4">
      <c r="A903" s="89">
        <v>44842</v>
      </c>
      <c r="C903" s="2">
        <v>0</v>
      </c>
      <c r="D903" s="47"/>
    </row>
    <row r="904" spans="1:4">
      <c r="A904" s="89">
        <v>44843</v>
      </c>
      <c r="C904" s="2">
        <v>0</v>
      </c>
      <c r="D904" s="47"/>
    </row>
    <row r="905" spans="1:4">
      <c r="A905" s="89">
        <v>44844</v>
      </c>
      <c r="C905" s="2">
        <v>152883</v>
      </c>
      <c r="D905" s="47">
        <v>89.360006339999998</v>
      </c>
    </row>
    <row r="906" spans="1:4">
      <c r="A906" s="89">
        <v>44845</v>
      </c>
      <c r="C906" s="2">
        <v>110863</v>
      </c>
      <c r="D906" s="47">
        <v>89.355418850000007</v>
      </c>
    </row>
    <row r="907" spans="1:4">
      <c r="A907" s="89">
        <v>44846</v>
      </c>
      <c r="C907" s="2">
        <v>0</v>
      </c>
      <c r="D907" s="47"/>
    </row>
    <row r="908" spans="1:4">
      <c r="A908" s="89">
        <v>44847</v>
      </c>
      <c r="C908" s="2">
        <v>226693</v>
      </c>
      <c r="D908" s="47">
        <v>89.025950510000001</v>
      </c>
    </row>
    <row r="909" spans="1:4">
      <c r="A909" s="89">
        <v>44848</v>
      </c>
      <c r="C909" s="2">
        <v>165946</v>
      </c>
      <c r="D909" s="47">
        <v>89.195378009999999</v>
      </c>
    </row>
    <row r="910" spans="1:4">
      <c r="A910" s="89">
        <v>44849</v>
      </c>
      <c r="C910" s="2">
        <v>0</v>
      </c>
      <c r="D910" s="47"/>
    </row>
    <row r="911" spans="1:4">
      <c r="A911" s="89">
        <v>44850</v>
      </c>
      <c r="C911" s="2">
        <v>0</v>
      </c>
      <c r="D911" s="47"/>
    </row>
    <row r="912" spans="1:4">
      <c r="A912" s="89">
        <v>44851</v>
      </c>
      <c r="C912" s="2">
        <v>115662</v>
      </c>
      <c r="D912" s="47">
        <v>89.244937399999998</v>
      </c>
    </row>
    <row r="913" spans="1:4">
      <c r="A913" s="89">
        <v>44852</v>
      </c>
      <c r="C913" s="2">
        <v>128335</v>
      </c>
      <c r="D913" s="47">
        <v>89.07390891</v>
      </c>
    </row>
    <row r="914" spans="1:4">
      <c r="A914" s="89">
        <v>44853</v>
      </c>
      <c r="C914" s="2">
        <v>351729</v>
      </c>
      <c r="D914" s="47">
        <v>88.753154269999996</v>
      </c>
    </row>
    <row r="915" spans="1:4">
      <c r="A915" s="89">
        <v>44854</v>
      </c>
      <c r="C915" s="2">
        <v>137986</v>
      </c>
      <c r="D915" s="47">
        <v>88.864097079999993</v>
      </c>
    </row>
    <row r="916" spans="1:4">
      <c r="A916" s="89">
        <v>44855</v>
      </c>
      <c r="C916" s="2">
        <v>101906</v>
      </c>
      <c r="D916" s="47">
        <v>88.901390980000002</v>
      </c>
    </row>
    <row r="917" spans="1:4">
      <c r="A917" s="89">
        <v>44856</v>
      </c>
      <c r="C917" s="2">
        <v>0</v>
      </c>
      <c r="D917" s="47"/>
    </row>
    <row r="918" spans="1:4">
      <c r="A918" s="89">
        <v>44857</v>
      </c>
      <c r="C918" s="2">
        <v>0</v>
      </c>
      <c r="D918" s="47"/>
    </row>
    <row r="919" spans="1:4">
      <c r="A919" s="89">
        <v>44858</v>
      </c>
      <c r="C919" s="2">
        <v>344536</v>
      </c>
      <c r="D919" s="47">
        <v>89.247976399999999</v>
      </c>
    </row>
    <row r="920" spans="1:4">
      <c r="A920" s="89">
        <v>44859</v>
      </c>
      <c r="C920" s="2">
        <v>662397</v>
      </c>
      <c r="D920" s="47">
        <v>89.898408140000001</v>
      </c>
    </row>
    <row r="921" spans="1:4">
      <c r="A921" s="89">
        <v>44860</v>
      </c>
      <c r="C921" s="2">
        <v>401318</v>
      </c>
      <c r="D921" s="47">
        <v>90.781627779999994</v>
      </c>
    </row>
    <row r="922" spans="1:4">
      <c r="A922" s="89">
        <v>44861</v>
      </c>
      <c r="C922" s="2">
        <v>339759</v>
      </c>
      <c r="D922" s="47">
        <v>91.916843990000004</v>
      </c>
    </row>
    <row r="923" spans="1:4">
      <c r="A923" s="89">
        <v>44862</v>
      </c>
      <c r="C923" s="2">
        <v>767967</v>
      </c>
      <c r="D923" s="47">
        <v>93.689331280000005</v>
      </c>
    </row>
    <row r="924" spans="1:4">
      <c r="A924" s="89">
        <v>44863</v>
      </c>
      <c r="C924" s="2">
        <v>0</v>
      </c>
      <c r="D924" s="47"/>
    </row>
    <row r="925" spans="1:4">
      <c r="A925" s="89">
        <v>44864</v>
      </c>
      <c r="C925" s="2">
        <v>0</v>
      </c>
      <c r="D925" s="47"/>
    </row>
    <row r="926" spans="1:4">
      <c r="A926" s="89">
        <v>44865</v>
      </c>
      <c r="C926" s="2">
        <v>595957</v>
      </c>
      <c r="D926" s="47">
        <v>97.784055370000004</v>
      </c>
    </row>
    <row r="927" spans="1:4">
      <c r="A927" s="89">
        <v>44866</v>
      </c>
      <c r="C927" s="2">
        <v>789211</v>
      </c>
      <c r="D927" s="47">
        <v>100.69204508999999</v>
      </c>
    </row>
    <row r="928" spans="1:4">
      <c r="A928" s="89">
        <v>44867</v>
      </c>
      <c r="C928" s="2">
        <v>0</v>
      </c>
      <c r="D928" s="47"/>
    </row>
    <row r="929" spans="1:4">
      <c r="A929" s="89">
        <v>44868</v>
      </c>
      <c r="C929" s="2">
        <v>134762</v>
      </c>
      <c r="D929" s="47">
        <v>101.18273994</v>
      </c>
    </row>
    <row r="930" spans="1:4">
      <c r="A930" s="89">
        <v>44869</v>
      </c>
      <c r="C930" s="2">
        <v>380721</v>
      </c>
      <c r="D930" s="47">
        <v>102.15826602</v>
      </c>
    </row>
    <row r="931" spans="1:4">
      <c r="A931" s="89">
        <v>44870</v>
      </c>
      <c r="C931" s="2">
        <v>0</v>
      </c>
      <c r="D931" s="47"/>
    </row>
    <row r="932" spans="1:4">
      <c r="A932" s="89">
        <v>44871</v>
      </c>
      <c r="C932" s="2">
        <v>0</v>
      </c>
      <c r="D932" s="47"/>
    </row>
    <row r="933" spans="1:4">
      <c r="A933" s="89">
        <v>44872</v>
      </c>
      <c r="C933" s="2">
        <v>99560</v>
      </c>
      <c r="D933" s="47">
        <v>102.21342848</v>
      </c>
    </row>
    <row r="934" spans="1:4">
      <c r="A934" s="89">
        <v>44873</v>
      </c>
      <c r="C934" s="2">
        <v>164108</v>
      </c>
      <c r="D934" s="47">
        <v>101.91506836000001</v>
      </c>
    </row>
    <row r="935" spans="1:4">
      <c r="A935" s="89">
        <v>44874</v>
      </c>
      <c r="C935" s="2">
        <v>363291</v>
      </c>
      <c r="D935" s="47">
        <v>101.79299591</v>
      </c>
    </row>
    <row r="936" spans="1:4">
      <c r="A936" s="89">
        <v>44875</v>
      </c>
      <c r="C936" s="2">
        <v>221150</v>
      </c>
      <c r="D936" s="47">
        <v>101.90676185</v>
      </c>
    </row>
    <row r="937" spans="1:4">
      <c r="A937" s="89">
        <v>44876</v>
      </c>
      <c r="C937" s="2">
        <v>139258</v>
      </c>
      <c r="D937" s="47">
        <v>102.10433303000001</v>
      </c>
    </row>
    <row r="938" spans="1:4">
      <c r="A938" s="89">
        <v>44877</v>
      </c>
      <c r="C938" s="2">
        <v>0</v>
      </c>
      <c r="D938" s="47"/>
    </row>
    <row r="939" spans="1:4">
      <c r="A939" s="89">
        <v>44878</v>
      </c>
      <c r="C939" s="2">
        <v>0</v>
      </c>
      <c r="D939" s="47"/>
    </row>
    <row r="940" spans="1:4">
      <c r="A940" s="89">
        <v>44879</v>
      </c>
      <c r="C940" s="2">
        <v>116962</v>
      </c>
      <c r="D940" s="47">
        <v>102.04336451</v>
      </c>
    </row>
    <row r="941" spans="1:4">
      <c r="A941" s="89">
        <v>44880</v>
      </c>
      <c r="C941" s="2">
        <v>0</v>
      </c>
      <c r="D941" s="47"/>
    </row>
    <row r="942" spans="1:4">
      <c r="A942" s="89">
        <v>44881</v>
      </c>
      <c r="C942" s="2">
        <v>20607</v>
      </c>
      <c r="D942" s="47">
        <v>101.49680447999999</v>
      </c>
    </row>
    <row r="943" spans="1:4">
      <c r="A943" s="89">
        <v>44882</v>
      </c>
      <c r="C943" s="2">
        <v>204971</v>
      </c>
      <c r="D943" s="47">
        <v>102.15938371</v>
      </c>
    </row>
    <row r="944" spans="1:4">
      <c r="A944" s="89">
        <v>44883</v>
      </c>
      <c r="C944" s="2">
        <v>261397</v>
      </c>
      <c r="D944" s="47">
        <v>101.71727850000001</v>
      </c>
    </row>
    <row r="945" spans="1:4">
      <c r="A945" s="89">
        <v>44884</v>
      </c>
      <c r="C945" s="2">
        <v>0</v>
      </c>
      <c r="D945" s="47"/>
    </row>
    <row r="946" spans="1:4">
      <c r="A946" s="89">
        <v>44885</v>
      </c>
      <c r="C946" s="2">
        <v>0</v>
      </c>
      <c r="D946" s="47"/>
    </row>
    <row r="947" spans="1:4">
      <c r="A947" s="89">
        <v>44886</v>
      </c>
      <c r="C947" s="2">
        <v>97514</v>
      </c>
      <c r="D947" s="47">
        <v>101.08204616</v>
      </c>
    </row>
    <row r="948" spans="1:4">
      <c r="A948" s="89">
        <v>44887</v>
      </c>
      <c r="C948" s="2">
        <v>215808</v>
      </c>
      <c r="D948" s="47">
        <v>100.2776114</v>
      </c>
    </row>
    <row r="949" spans="1:4">
      <c r="A949" s="89">
        <v>44888</v>
      </c>
      <c r="C949" s="2">
        <v>159567</v>
      </c>
      <c r="D949" s="47">
        <v>99.489829029999996</v>
      </c>
    </row>
    <row r="950" spans="1:4">
      <c r="A950" s="89">
        <v>44889</v>
      </c>
      <c r="C950" s="2">
        <v>195915</v>
      </c>
      <c r="D950" s="47">
        <v>99.70550136</v>
      </c>
    </row>
    <row r="951" spans="1:4">
      <c r="A951" s="89">
        <v>44890</v>
      </c>
      <c r="C951" s="2">
        <v>70781</v>
      </c>
      <c r="D951" s="47">
        <v>99.33968084</v>
      </c>
    </row>
    <row r="952" spans="1:4">
      <c r="A952" s="89">
        <v>44891</v>
      </c>
      <c r="C952" s="2">
        <v>0</v>
      </c>
      <c r="D952" s="47"/>
    </row>
    <row r="953" spans="1:4">
      <c r="A953" s="89">
        <v>44892</v>
      </c>
      <c r="C953" s="2">
        <v>0</v>
      </c>
      <c r="D953" s="47"/>
    </row>
    <row r="954" spans="1:4">
      <c r="A954" s="89">
        <v>44893</v>
      </c>
      <c r="C954" s="2">
        <v>88613</v>
      </c>
      <c r="D954" s="47">
        <v>98.492775320000007</v>
      </c>
    </row>
    <row r="955" spans="1:4">
      <c r="A955" s="89">
        <v>44894</v>
      </c>
      <c r="C955" s="2">
        <v>141464</v>
      </c>
      <c r="D955" s="47">
        <v>97.090729789999997</v>
      </c>
    </row>
    <row r="956" spans="1:4">
      <c r="A956" s="89">
        <v>44895</v>
      </c>
      <c r="C956" s="2">
        <v>127848</v>
      </c>
      <c r="D956" s="47">
        <v>93.976603069999996</v>
      </c>
    </row>
    <row r="957" spans="1:4">
      <c r="A957" s="89">
        <v>44896</v>
      </c>
      <c r="C957" s="2">
        <v>127606</v>
      </c>
      <c r="D957" s="47">
        <v>89.738574200000002</v>
      </c>
    </row>
    <row r="958" spans="1:4">
      <c r="A958" s="89">
        <v>44897</v>
      </c>
      <c r="C958" s="2">
        <v>113978</v>
      </c>
      <c r="D958" s="47">
        <v>85.72376423</v>
      </c>
    </row>
    <row r="959" spans="1:4">
      <c r="A959" s="89">
        <v>44898</v>
      </c>
      <c r="C959" s="2">
        <v>0</v>
      </c>
      <c r="D959" s="47"/>
    </row>
    <row r="960" spans="1:4">
      <c r="A960" s="89">
        <v>44899</v>
      </c>
      <c r="C960" s="2">
        <v>0</v>
      </c>
      <c r="D960" s="47"/>
    </row>
    <row r="961" spans="1:4">
      <c r="A961" s="89">
        <v>44900</v>
      </c>
      <c r="C961" s="2">
        <v>55348</v>
      </c>
      <c r="D961" s="47">
        <v>85.641136079999995</v>
      </c>
    </row>
    <row r="962" spans="1:4">
      <c r="A962" s="89">
        <v>44901</v>
      </c>
      <c r="C962" s="2">
        <v>264446</v>
      </c>
      <c r="D962" s="47">
        <v>85.608951090000005</v>
      </c>
    </row>
    <row r="963" spans="1:4">
      <c r="A963" s="89">
        <v>44902</v>
      </c>
      <c r="C963" s="2">
        <v>197150</v>
      </c>
      <c r="D963" s="47">
        <v>84.468169660000001</v>
      </c>
    </row>
    <row r="964" spans="1:4">
      <c r="A964" s="89">
        <v>44903</v>
      </c>
      <c r="C964" s="2">
        <v>180579</v>
      </c>
      <c r="D964" s="47">
        <v>84.507581160000001</v>
      </c>
    </row>
    <row r="965" spans="1:4">
      <c r="A965" s="89">
        <v>44904</v>
      </c>
      <c r="C965" s="2">
        <v>249641</v>
      </c>
      <c r="D965" s="47">
        <v>84.760287169999998</v>
      </c>
    </row>
    <row r="966" spans="1:4">
      <c r="A966" s="89">
        <v>44905</v>
      </c>
      <c r="C966" s="2">
        <v>0</v>
      </c>
      <c r="D966" s="47"/>
    </row>
    <row r="967" spans="1:4">
      <c r="A967" s="89">
        <v>44906</v>
      </c>
      <c r="C967" s="2">
        <v>0</v>
      </c>
      <c r="D967" s="47"/>
    </row>
    <row r="968" spans="1:4">
      <c r="A968" s="89">
        <v>44907</v>
      </c>
      <c r="C968" s="2">
        <v>72320</v>
      </c>
      <c r="D968" s="47">
        <v>85.138445790000006</v>
      </c>
    </row>
    <row r="969" spans="1:4">
      <c r="A969" s="89">
        <v>44908</v>
      </c>
      <c r="C969" s="2">
        <v>145337</v>
      </c>
      <c r="D969" s="47">
        <v>85.996447559999993</v>
      </c>
    </row>
    <row r="970" spans="1:4">
      <c r="A970" s="89">
        <v>44909</v>
      </c>
      <c r="C970" s="2">
        <v>150007</v>
      </c>
      <c r="D970" s="47">
        <v>86.785603330000001</v>
      </c>
    </row>
    <row r="971" spans="1:4">
      <c r="A971" s="89">
        <v>44910</v>
      </c>
      <c r="C971" s="2">
        <v>100201</v>
      </c>
      <c r="D971" s="47">
        <v>87.098291930000002</v>
      </c>
    </row>
    <row r="972" spans="1:4">
      <c r="A972" s="89">
        <v>44911</v>
      </c>
      <c r="C972" s="2">
        <v>207798</v>
      </c>
      <c r="D972" s="47">
        <v>87.971969259999995</v>
      </c>
    </row>
    <row r="973" spans="1:4">
      <c r="A973" s="89">
        <v>44912</v>
      </c>
      <c r="C973" s="2">
        <v>0</v>
      </c>
      <c r="D973" s="47"/>
    </row>
    <row r="974" spans="1:4">
      <c r="A974" s="89">
        <v>44913</v>
      </c>
      <c r="C974" s="2">
        <v>0</v>
      </c>
      <c r="D974" s="47"/>
    </row>
    <row r="975" spans="1:4">
      <c r="A975" s="89">
        <v>44914</v>
      </c>
      <c r="C975" s="2">
        <v>100784</v>
      </c>
      <c r="D975" s="47">
        <v>88.190618549999996</v>
      </c>
    </row>
    <row r="976" spans="1:4">
      <c r="A976" s="89">
        <v>44915</v>
      </c>
      <c r="C976" s="2">
        <v>252791</v>
      </c>
      <c r="D976" s="47">
        <v>88.651753420000006</v>
      </c>
    </row>
    <row r="977" spans="1:4">
      <c r="A977" s="89">
        <v>44916</v>
      </c>
      <c r="C977" s="2">
        <v>170669</v>
      </c>
      <c r="D977" s="47">
        <v>88.833829919999999</v>
      </c>
    </row>
    <row r="978" spans="1:4">
      <c r="A978" s="89">
        <v>44917</v>
      </c>
      <c r="C978" s="2">
        <v>124072</v>
      </c>
      <c r="D978" s="47">
        <v>87.849347949999995</v>
      </c>
    </row>
    <row r="979" spans="1:4">
      <c r="A979" s="89">
        <v>44918</v>
      </c>
      <c r="C979" s="2">
        <v>91579</v>
      </c>
      <c r="D979" s="47">
        <v>87.480192509999995</v>
      </c>
    </row>
    <row r="980" spans="1:4">
      <c r="A980" s="89">
        <v>44919</v>
      </c>
      <c r="C980" s="2">
        <v>0</v>
      </c>
      <c r="D980" s="47"/>
    </row>
    <row r="981" spans="1:4">
      <c r="A981" s="89">
        <v>44920</v>
      </c>
      <c r="C981" s="2">
        <v>0</v>
      </c>
      <c r="D981" s="47"/>
    </row>
    <row r="982" spans="1:4">
      <c r="A982" s="89">
        <v>44921</v>
      </c>
      <c r="C982" s="2">
        <v>29444</v>
      </c>
      <c r="D982" s="47">
        <v>87.376524919999994</v>
      </c>
    </row>
    <row r="983" spans="1:4">
      <c r="A983" s="89">
        <v>44922</v>
      </c>
      <c r="C983" s="2">
        <v>89991</v>
      </c>
      <c r="D983" s="47">
        <v>86.207184049999995</v>
      </c>
    </row>
    <row r="984" spans="1:4">
      <c r="A984" s="89">
        <v>44923</v>
      </c>
      <c r="C984" s="2">
        <v>110833</v>
      </c>
      <c r="D984" s="47">
        <v>86.528388469999996</v>
      </c>
    </row>
    <row r="985" spans="1:4">
      <c r="A985" s="89">
        <v>44924</v>
      </c>
      <c r="C985" s="2">
        <v>347311</v>
      </c>
      <c r="D985" s="47">
        <v>85.561146629999996</v>
      </c>
    </row>
    <row r="986" spans="1:4">
      <c r="A986" s="89">
        <v>44925</v>
      </c>
      <c r="C986" s="2">
        <v>15996</v>
      </c>
      <c r="D986" s="47">
        <v>87</v>
      </c>
    </row>
    <row r="987" spans="1:4">
      <c r="A987" s="89">
        <v>44926</v>
      </c>
      <c r="C987" s="2">
        <v>0</v>
      </c>
      <c r="D987" s="47"/>
    </row>
    <row r="988" spans="1:4">
      <c r="A988" s="89">
        <v>44927</v>
      </c>
      <c r="C988" s="2">
        <v>0</v>
      </c>
      <c r="D988" s="47"/>
    </row>
    <row r="989" spans="1:4">
      <c r="A989" s="89">
        <v>44928</v>
      </c>
      <c r="C989" s="2">
        <v>0</v>
      </c>
      <c r="D989" s="47"/>
    </row>
    <row r="990" spans="1:4">
      <c r="A990" s="89">
        <v>44929</v>
      </c>
      <c r="C990" s="2">
        <v>44783</v>
      </c>
      <c r="D990" s="47">
        <v>85.016108790000004</v>
      </c>
    </row>
    <row r="991" spans="1:4">
      <c r="A991" s="89">
        <v>44930</v>
      </c>
      <c r="C991" s="2">
        <v>125410</v>
      </c>
      <c r="D991" s="47">
        <v>86.608159630000003</v>
      </c>
    </row>
    <row r="992" spans="1:4">
      <c r="A992" s="89">
        <v>44931</v>
      </c>
      <c r="C992" s="2">
        <v>262473</v>
      </c>
      <c r="D992" s="47">
        <v>86.211804599999994</v>
      </c>
    </row>
    <row r="993" spans="1:4">
      <c r="A993" s="89">
        <v>44932</v>
      </c>
      <c r="C993" s="2">
        <v>289982</v>
      </c>
      <c r="D993" s="47">
        <v>86.397772270000004</v>
      </c>
    </row>
    <row r="994" spans="1:4">
      <c r="A994" s="89">
        <v>44933</v>
      </c>
      <c r="C994" s="2">
        <v>0</v>
      </c>
      <c r="D994" s="47"/>
    </row>
    <row r="995" spans="1:4">
      <c r="A995" s="89">
        <v>44934</v>
      </c>
      <c r="C995" s="2">
        <v>0</v>
      </c>
      <c r="D995" s="47"/>
    </row>
    <row r="996" spans="1:4">
      <c r="A996" s="89">
        <v>44935</v>
      </c>
      <c r="C996" s="2">
        <v>238271</v>
      </c>
      <c r="D996" s="47">
        <v>86.112688700000007</v>
      </c>
    </row>
    <row r="997" spans="1:4">
      <c r="A997" s="89">
        <v>44936</v>
      </c>
      <c r="C997" s="2">
        <v>217674</v>
      </c>
      <c r="D997" s="47">
        <v>86.565879929999994</v>
      </c>
    </row>
    <row r="998" spans="1:4">
      <c r="A998" s="89">
        <v>44937</v>
      </c>
      <c r="C998" s="2">
        <v>214850</v>
      </c>
      <c r="D998" s="47">
        <v>86.550752849999995</v>
      </c>
    </row>
    <row r="999" spans="1:4">
      <c r="A999" s="89">
        <v>44938</v>
      </c>
      <c r="C999" s="2">
        <v>135571</v>
      </c>
      <c r="D999" s="47">
        <v>86.598186920000003</v>
      </c>
    </row>
    <row r="1000" spans="1:4">
      <c r="A1000" s="89">
        <v>44939</v>
      </c>
      <c r="C1000" s="2">
        <v>368078</v>
      </c>
      <c r="D1000" s="47">
        <v>87.064268519999999</v>
      </c>
    </row>
    <row r="1001" spans="1:4">
      <c r="A1001" s="89">
        <v>44940</v>
      </c>
      <c r="C1001" s="2">
        <v>0</v>
      </c>
      <c r="D1001" s="47"/>
    </row>
    <row r="1002" spans="1:4">
      <c r="A1002" s="89">
        <v>44941</v>
      </c>
      <c r="C1002" s="2">
        <v>0</v>
      </c>
      <c r="D1002" s="47"/>
    </row>
    <row r="1003" spans="1:4">
      <c r="A1003" s="89">
        <v>44942</v>
      </c>
      <c r="C1003" s="2">
        <v>265562</v>
      </c>
      <c r="D1003" s="47">
        <v>87.147497189999996</v>
      </c>
    </row>
    <row r="1004" spans="1:4">
      <c r="A1004" s="89">
        <v>44943</v>
      </c>
      <c r="C1004" s="2">
        <v>218814</v>
      </c>
      <c r="D1004" s="47">
        <v>87.10257593</v>
      </c>
    </row>
    <row r="1005" spans="1:4">
      <c r="A1005" s="89">
        <v>44944</v>
      </c>
      <c r="C1005" s="2">
        <v>404111</v>
      </c>
      <c r="D1005" s="47">
        <v>87.110703490000006</v>
      </c>
    </row>
    <row r="1006" spans="1:4">
      <c r="A1006" s="89">
        <v>44945</v>
      </c>
      <c r="C1006" s="2">
        <v>290228</v>
      </c>
      <c r="D1006" s="47">
        <v>87.098406179999998</v>
      </c>
    </row>
    <row r="1007" spans="1:4">
      <c r="A1007" s="89">
        <v>44946</v>
      </c>
      <c r="C1007" s="2">
        <v>384310</v>
      </c>
      <c r="D1007" s="47">
        <v>87.236077850000001</v>
      </c>
    </row>
    <row r="1008" spans="1:4">
      <c r="A1008" s="89">
        <v>44947</v>
      </c>
      <c r="C1008" s="2">
        <v>0</v>
      </c>
      <c r="D1008" s="47"/>
    </row>
    <row r="1009" spans="1:4">
      <c r="A1009" s="89">
        <v>44948</v>
      </c>
      <c r="C1009" s="2">
        <v>0</v>
      </c>
      <c r="D1009" s="47"/>
    </row>
    <row r="1010" spans="1:4">
      <c r="A1010" s="89">
        <v>44949</v>
      </c>
      <c r="C1010" s="2">
        <v>47992</v>
      </c>
      <c r="D1010" s="47">
        <v>87.232642940000005</v>
      </c>
    </row>
    <row r="1011" spans="1:4">
      <c r="A1011" s="89">
        <v>44950</v>
      </c>
      <c r="C1011" s="2">
        <v>273190</v>
      </c>
      <c r="D1011" s="47">
        <v>87.134368019999997</v>
      </c>
    </row>
    <row r="1012" spans="1:4">
      <c r="A1012" s="89">
        <v>44951</v>
      </c>
      <c r="C1012" s="2">
        <v>459902</v>
      </c>
      <c r="D1012" s="47">
        <v>87.123051750000002</v>
      </c>
    </row>
    <row r="1013" spans="1:4">
      <c r="A1013" s="89">
        <v>44952</v>
      </c>
      <c r="C1013" s="2">
        <v>463481</v>
      </c>
      <c r="D1013" s="47">
        <v>88.082389019999994</v>
      </c>
    </row>
    <row r="1014" spans="1:4">
      <c r="A1014" s="89">
        <v>44953</v>
      </c>
      <c r="C1014" s="2">
        <v>523561</v>
      </c>
      <c r="D1014" s="47">
        <v>88.882536990000006</v>
      </c>
    </row>
    <row r="1015" spans="1:4">
      <c r="A1015" s="89">
        <v>44954</v>
      </c>
      <c r="C1015" s="2">
        <v>0</v>
      </c>
      <c r="D1015" s="47"/>
    </row>
    <row r="1016" spans="1:4">
      <c r="A1016" s="89">
        <v>44955</v>
      </c>
      <c r="C1016" s="2">
        <v>0</v>
      </c>
      <c r="D1016" s="47"/>
    </row>
    <row r="1017" spans="1:4">
      <c r="A1017" s="89">
        <v>44956</v>
      </c>
      <c r="C1017" s="2">
        <v>523686</v>
      </c>
      <c r="D1017" s="47">
        <v>91.108430709999993</v>
      </c>
    </row>
    <row r="1018" spans="1:4">
      <c r="A1018" s="89">
        <v>44957</v>
      </c>
      <c r="C1018" s="2">
        <v>629825</v>
      </c>
      <c r="D1018" s="47">
        <v>93.028065010000006</v>
      </c>
    </row>
    <row r="1019" spans="1:4">
      <c r="A1019" s="89">
        <v>44958</v>
      </c>
      <c r="C1019" s="2">
        <v>487633</v>
      </c>
      <c r="D1019" s="47">
        <v>94.937273520000005</v>
      </c>
    </row>
    <row r="1020" spans="1:4">
      <c r="A1020" s="89">
        <v>44959</v>
      </c>
      <c r="C1020" s="2">
        <v>161953</v>
      </c>
      <c r="D1020" s="47">
        <v>94.91646317</v>
      </c>
    </row>
    <row r="1021" spans="1:4">
      <c r="A1021" s="89">
        <v>44960</v>
      </c>
      <c r="C1021" s="2">
        <v>319478</v>
      </c>
      <c r="D1021" s="47">
        <v>95.542832239999996</v>
      </c>
    </row>
    <row r="1022" spans="1:4">
      <c r="A1022" s="89">
        <v>44961</v>
      </c>
      <c r="C1022" s="2">
        <v>0</v>
      </c>
      <c r="D1022" s="47"/>
    </row>
    <row r="1023" spans="1:4">
      <c r="A1023" s="89">
        <v>44962</v>
      </c>
      <c r="C1023" s="2">
        <v>0</v>
      </c>
      <c r="D1023" s="47"/>
    </row>
    <row r="1024" spans="1:4">
      <c r="A1024" s="89">
        <v>44963</v>
      </c>
      <c r="C1024" s="2">
        <v>231332</v>
      </c>
      <c r="D1024" s="47">
        <v>95.306008590000005</v>
      </c>
    </row>
    <row r="1025" spans="1:4">
      <c r="A1025" s="89">
        <v>44964</v>
      </c>
      <c r="C1025" s="2">
        <v>389394</v>
      </c>
      <c r="D1025" s="47">
        <v>96.464138820000002</v>
      </c>
    </row>
    <row r="1026" spans="1:4">
      <c r="A1026" s="89">
        <v>44965</v>
      </c>
      <c r="C1026" s="2">
        <v>294889</v>
      </c>
      <c r="D1026" s="47">
        <v>97.163701970000005</v>
      </c>
    </row>
    <row r="1027" spans="1:4">
      <c r="A1027" s="89">
        <v>44966</v>
      </c>
      <c r="C1027" s="2">
        <v>349215</v>
      </c>
      <c r="D1027" s="47">
        <v>97.524797699999993</v>
      </c>
    </row>
    <row r="1028" spans="1:4">
      <c r="A1028" s="89">
        <v>44967</v>
      </c>
      <c r="C1028" s="2">
        <v>227692</v>
      </c>
      <c r="D1028" s="47">
        <v>98.096930139999998</v>
      </c>
    </row>
    <row r="1029" spans="1:4">
      <c r="A1029" s="89">
        <v>44968</v>
      </c>
      <c r="C1029" s="2">
        <v>0</v>
      </c>
      <c r="D1029" s="47"/>
    </row>
    <row r="1030" spans="1:4">
      <c r="A1030" s="89">
        <v>44969</v>
      </c>
      <c r="C1030" s="2">
        <v>0</v>
      </c>
      <c r="D1030" s="47"/>
    </row>
    <row r="1031" spans="1:4">
      <c r="A1031" s="89">
        <v>44970</v>
      </c>
      <c r="C1031" s="2">
        <v>635636</v>
      </c>
      <c r="D1031" s="47">
        <v>99.546094479999994</v>
      </c>
    </row>
    <row r="1032" spans="1:4">
      <c r="A1032" s="89">
        <v>44971</v>
      </c>
      <c r="C1032" s="2">
        <v>981858</v>
      </c>
      <c r="D1032" s="47">
        <v>100.15122819</v>
      </c>
    </row>
    <row r="1033" spans="1:4">
      <c r="A1033" s="89">
        <v>44972</v>
      </c>
      <c r="C1033" s="2">
        <v>432832</v>
      </c>
      <c r="D1033" s="47">
        <v>100.17235162</v>
      </c>
    </row>
    <row r="1034" spans="1:4">
      <c r="A1034" s="89">
        <v>44973</v>
      </c>
      <c r="C1034" s="2">
        <v>387096</v>
      </c>
      <c r="D1034" s="47">
        <v>100.59076689</v>
      </c>
    </row>
    <row r="1035" spans="1:4">
      <c r="A1035" s="89">
        <v>44974</v>
      </c>
      <c r="C1035" s="2">
        <v>299336</v>
      </c>
      <c r="D1035" s="47">
        <v>100.25931434</v>
      </c>
    </row>
    <row r="1036" spans="1:4">
      <c r="A1036" s="89">
        <v>44975</v>
      </c>
      <c r="C1036" s="2">
        <v>0</v>
      </c>
      <c r="D1036" s="47"/>
    </row>
    <row r="1037" spans="1:4">
      <c r="A1037" s="89">
        <v>44976</v>
      </c>
      <c r="C1037" s="2">
        <v>0</v>
      </c>
      <c r="D1037" s="47"/>
    </row>
    <row r="1038" spans="1:4">
      <c r="A1038" s="89">
        <v>44977</v>
      </c>
      <c r="C1038" s="2">
        <v>0</v>
      </c>
      <c r="D1038" s="47"/>
    </row>
    <row r="1039" spans="1:4">
      <c r="A1039" s="89">
        <v>44978</v>
      </c>
      <c r="C1039" s="2">
        <v>0</v>
      </c>
      <c r="D1039" s="47"/>
    </row>
    <row r="1040" spans="1:4">
      <c r="A1040" s="89">
        <v>44979</v>
      </c>
      <c r="C1040" s="2">
        <v>195042</v>
      </c>
      <c r="D1040" s="47">
        <v>100.14850595999999</v>
      </c>
    </row>
    <row r="1041" spans="1:4">
      <c r="A1041" s="89">
        <v>44980</v>
      </c>
      <c r="C1041" s="2">
        <v>359368</v>
      </c>
      <c r="D1041" s="47">
        <v>100.8577415</v>
      </c>
    </row>
    <row r="1042" spans="1:4">
      <c r="A1042" s="89">
        <v>44981</v>
      </c>
      <c r="C1042" s="2">
        <v>260836</v>
      </c>
      <c r="D1042" s="47">
        <v>100.64298999</v>
      </c>
    </row>
    <row r="1043" spans="1:4">
      <c r="A1043" s="89">
        <v>44982</v>
      </c>
      <c r="C1043" s="2">
        <v>0</v>
      </c>
      <c r="D1043" s="47"/>
    </row>
    <row r="1044" spans="1:4">
      <c r="A1044" s="89">
        <v>44983</v>
      </c>
      <c r="C1044" s="2">
        <v>0</v>
      </c>
      <c r="D1044" s="47"/>
    </row>
    <row r="1045" spans="1:4">
      <c r="A1045" s="89">
        <v>44984</v>
      </c>
      <c r="C1045" s="2">
        <v>197074</v>
      </c>
      <c r="D1045" s="47">
        <v>100.07727034</v>
      </c>
    </row>
    <row r="1046" spans="1:4">
      <c r="A1046" s="89">
        <v>44985</v>
      </c>
      <c r="C1046" s="2">
        <v>0</v>
      </c>
      <c r="D1046" s="47"/>
    </row>
  </sheetData>
  <hyperlinks>
    <hyperlink ref="A1" location="Índice!A1" display="Voltar" xr:uid="{00000000-0004-0000-30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3EA5-BDB1-42EA-B587-651B22F07F6F}">
  <sheetPr>
    <tabColor rgb="FF00B0F0"/>
  </sheetPr>
  <dimension ref="A1:DZ104"/>
  <sheetViews>
    <sheetView showGridLines="0" workbookViewId="0">
      <pane xSplit="1" ySplit="2" topLeftCell="B3" activePane="bottomRight" state="frozen"/>
      <selection activeCell="H14" sqref="H14"/>
      <selection pane="topRight" activeCell="H14" sqref="H14"/>
      <selection pane="bottomLeft" activeCell="H14" sqref="H14"/>
      <selection pane="bottomRight" activeCell="U12" sqref="U12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Índice!BD30</f>
        <v>Gráfico 52 - Participação energética dos combustíveis ciclo Otto.</v>
      </c>
    </row>
    <row r="6" spans="1:130">
      <c r="C6" s="68"/>
    </row>
    <row r="7" spans="1:130">
      <c r="A7" s="74" t="s">
        <v>31</v>
      </c>
      <c r="C7" s="50" t="s">
        <v>78</v>
      </c>
      <c r="D7" s="50" t="s">
        <v>79</v>
      </c>
      <c r="E7" s="50" t="s">
        <v>314</v>
      </c>
      <c r="F7" s="50" t="s">
        <v>315</v>
      </c>
      <c r="G7" s="50" t="s">
        <v>316</v>
      </c>
    </row>
    <row r="8" spans="1:130">
      <c r="B8" s="4"/>
      <c r="C8" s="32" t="s">
        <v>317</v>
      </c>
      <c r="D8" s="32"/>
      <c r="E8" s="32"/>
      <c r="F8" s="32"/>
      <c r="G8" s="32"/>
    </row>
    <row r="9" spans="1:130">
      <c r="A9" s="44">
        <v>1973</v>
      </c>
      <c r="B9" s="6"/>
      <c r="C9" s="55">
        <v>663437</v>
      </c>
      <c r="D9" s="54">
        <v>0</v>
      </c>
      <c r="E9" s="54">
        <v>0</v>
      </c>
      <c r="F9" s="54">
        <v>0</v>
      </c>
      <c r="G9" s="54">
        <v>573</v>
      </c>
      <c r="H9" s="11"/>
      <c r="I9" s="42"/>
    </row>
    <row r="10" spans="1:130">
      <c r="A10" s="44">
        <v>1974</v>
      </c>
      <c r="B10" s="6"/>
      <c r="C10" s="55">
        <v>755948</v>
      </c>
      <c r="D10" s="54">
        <v>0</v>
      </c>
      <c r="E10" s="54">
        <v>0</v>
      </c>
      <c r="F10" s="54">
        <v>0</v>
      </c>
      <c r="G10" s="54">
        <v>545</v>
      </c>
      <c r="I10" s="42"/>
    </row>
    <row r="11" spans="1:130">
      <c r="A11" s="44">
        <v>1975</v>
      </c>
      <c r="B11" s="6"/>
      <c r="C11" s="55">
        <v>778920</v>
      </c>
      <c r="D11" s="54">
        <v>0</v>
      </c>
      <c r="E11" s="54">
        <v>0</v>
      </c>
      <c r="F11" s="54">
        <v>0</v>
      </c>
      <c r="G11" s="54">
        <v>726</v>
      </c>
      <c r="J11" s="42"/>
      <c r="N11" s="12"/>
      <c r="O11" s="12"/>
    </row>
    <row r="12" spans="1:130">
      <c r="A12" s="44">
        <v>1976</v>
      </c>
      <c r="B12" s="6"/>
      <c r="C12" s="55">
        <v>808729</v>
      </c>
      <c r="D12" s="54">
        <v>0</v>
      </c>
      <c r="E12" s="54">
        <v>0</v>
      </c>
      <c r="F12" s="54">
        <v>0</v>
      </c>
      <c r="G12" s="54">
        <v>1449</v>
      </c>
      <c r="J12" s="42"/>
      <c r="N12" s="12"/>
      <c r="O12" s="12"/>
    </row>
    <row r="13" spans="1:130">
      <c r="A13" s="44">
        <v>1977</v>
      </c>
      <c r="B13" s="6"/>
      <c r="C13" s="55">
        <v>748071</v>
      </c>
      <c r="D13" s="54">
        <v>0</v>
      </c>
      <c r="E13" s="54">
        <v>0</v>
      </c>
      <c r="F13" s="54">
        <v>0</v>
      </c>
      <c r="G13" s="54">
        <v>2614</v>
      </c>
      <c r="N13" s="12"/>
      <c r="O13" s="12"/>
    </row>
    <row r="14" spans="1:130">
      <c r="A14" s="44">
        <v>1978</v>
      </c>
      <c r="B14" s="6"/>
      <c r="C14" s="54">
        <v>877295</v>
      </c>
      <c r="D14" s="54">
        <v>0</v>
      </c>
      <c r="E14" s="54">
        <v>0</v>
      </c>
      <c r="F14" s="54">
        <v>0</v>
      </c>
      <c r="G14" s="54">
        <v>4315</v>
      </c>
      <c r="N14" s="12"/>
      <c r="O14" s="12"/>
    </row>
    <row r="15" spans="1:130">
      <c r="A15" s="44">
        <v>1979</v>
      </c>
      <c r="B15" s="6"/>
      <c r="C15" s="54">
        <v>905706</v>
      </c>
      <c r="D15" s="54">
        <v>3114</v>
      </c>
      <c r="E15" s="54">
        <v>0</v>
      </c>
      <c r="F15" s="54">
        <v>0</v>
      </c>
      <c r="G15" s="54">
        <v>15870</v>
      </c>
      <c r="N15" s="12"/>
      <c r="O15" s="12"/>
    </row>
    <row r="16" spans="1:130">
      <c r="A16" s="44">
        <v>1980</v>
      </c>
      <c r="B16" s="6"/>
      <c r="C16" s="54">
        <v>626467</v>
      </c>
      <c r="D16" s="54">
        <v>240643</v>
      </c>
      <c r="E16" s="54">
        <v>0</v>
      </c>
      <c r="F16" s="54">
        <v>0</v>
      </c>
      <c r="G16" s="54">
        <v>19686</v>
      </c>
      <c r="N16" s="12"/>
      <c r="O16" s="12"/>
    </row>
    <row r="17" spans="1:15">
      <c r="A17" s="44">
        <v>1981</v>
      </c>
      <c r="B17" s="6"/>
      <c r="C17" s="54">
        <v>344467</v>
      </c>
      <c r="D17" s="54">
        <v>136242</v>
      </c>
      <c r="E17" s="54">
        <v>0</v>
      </c>
      <c r="F17" s="54">
        <v>0</v>
      </c>
      <c r="G17" s="54">
        <v>34899</v>
      </c>
      <c r="J17" s="42"/>
      <c r="N17" s="12"/>
      <c r="O17" s="12"/>
    </row>
    <row r="18" spans="1:15">
      <c r="A18" s="44">
        <v>1982</v>
      </c>
      <c r="B18" s="6"/>
      <c r="C18" s="54">
        <v>365434</v>
      </c>
      <c r="D18" s="54">
        <v>232575</v>
      </c>
      <c r="E18" s="54">
        <v>0</v>
      </c>
      <c r="F18" s="54">
        <v>0</v>
      </c>
      <c r="G18" s="54">
        <v>43983</v>
      </c>
      <c r="J18" s="42"/>
      <c r="N18" s="12"/>
      <c r="O18" s="12"/>
    </row>
    <row r="19" spans="1:15">
      <c r="A19" s="44">
        <v>1983</v>
      </c>
      <c r="B19" s="6"/>
      <c r="C19" s="54">
        <v>78618</v>
      </c>
      <c r="D19" s="54">
        <v>579328</v>
      </c>
      <c r="E19" s="54">
        <v>0</v>
      </c>
      <c r="F19" s="54">
        <v>0</v>
      </c>
      <c r="G19" s="54">
        <v>28638</v>
      </c>
      <c r="N19" s="12"/>
      <c r="O19" s="12"/>
    </row>
    <row r="20" spans="1:15">
      <c r="A20" s="44">
        <v>1984</v>
      </c>
      <c r="C20" s="54">
        <v>33482</v>
      </c>
      <c r="D20" s="54">
        <v>565536</v>
      </c>
      <c r="E20" s="54">
        <v>0</v>
      </c>
      <c r="F20" s="54">
        <v>0</v>
      </c>
      <c r="G20" s="54">
        <v>29183</v>
      </c>
      <c r="L20" s="12"/>
      <c r="N20" s="12"/>
      <c r="O20" s="12"/>
    </row>
    <row r="21" spans="1:15">
      <c r="A21" s="44">
        <v>1985</v>
      </c>
      <c r="C21" s="54">
        <v>28655</v>
      </c>
      <c r="D21" s="54">
        <v>645551</v>
      </c>
      <c r="E21" s="54">
        <v>0</v>
      </c>
      <c r="F21" s="54">
        <v>0</v>
      </c>
      <c r="G21" s="54">
        <v>26169</v>
      </c>
      <c r="N21" s="12"/>
      <c r="O21" s="12"/>
    </row>
    <row r="22" spans="1:15">
      <c r="A22" s="44">
        <v>1986</v>
      </c>
      <c r="C22" s="54">
        <v>61917</v>
      </c>
      <c r="D22" s="54">
        <v>697049</v>
      </c>
      <c r="E22" s="54">
        <v>0</v>
      </c>
      <c r="F22" s="54">
        <v>0</v>
      </c>
      <c r="G22" s="54">
        <v>27421</v>
      </c>
      <c r="N22" s="12"/>
      <c r="O22" s="12"/>
    </row>
    <row r="23" spans="1:15">
      <c r="A23" s="44">
        <v>1987</v>
      </c>
      <c r="C23" s="54">
        <v>31190</v>
      </c>
      <c r="D23" s="54">
        <v>458683</v>
      </c>
      <c r="E23" s="54">
        <v>0</v>
      </c>
      <c r="F23" s="54">
        <v>0</v>
      </c>
      <c r="G23" s="54">
        <v>23759</v>
      </c>
      <c r="N23" s="12"/>
      <c r="O23" s="12"/>
    </row>
    <row r="24" spans="1:15">
      <c r="A24" s="44">
        <v>1988</v>
      </c>
      <c r="C24" s="54">
        <v>77312</v>
      </c>
      <c r="D24" s="54">
        <v>566482</v>
      </c>
      <c r="E24" s="54">
        <v>0</v>
      </c>
      <c r="F24" s="54">
        <v>0</v>
      </c>
      <c r="G24" s="54">
        <v>36042</v>
      </c>
      <c r="N24" s="12"/>
      <c r="O24" s="12"/>
    </row>
    <row r="25" spans="1:15">
      <c r="A25" s="44">
        <v>1989</v>
      </c>
      <c r="C25" s="54">
        <v>260821</v>
      </c>
      <c r="D25" s="54">
        <v>399529</v>
      </c>
      <c r="E25" s="54">
        <v>0</v>
      </c>
      <c r="F25" s="54">
        <v>0</v>
      </c>
      <c r="G25" s="54">
        <v>43612</v>
      </c>
      <c r="N25" s="12"/>
      <c r="O25" s="12"/>
    </row>
    <row r="26" spans="1:15">
      <c r="A26" s="44">
        <v>1990</v>
      </c>
      <c r="C26" s="54">
        <v>542855</v>
      </c>
      <c r="D26" s="54">
        <v>81996</v>
      </c>
      <c r="E26" s="54">
        <v>0</v>
      </c>
      <c r="F26" s="54">
        <v>0</v>
      </c>
      <c r="G26" s="54">
        <v>36486</v>
      </c>
      <c r="N26" s="12"/>
      <c r="O26" s="12"/>
    </row>
    <row r="27" spans="1:15">
      <c r="A27" s="44">
        <v>1991</v>
      </c>
      <c r="C27" s="54">
        <v>546258</v>
      </c>
      <c r="D27" s="54">
        <v>150982</v>
      </c>
      <c r="E27" s="54">
        <v>0</v>
      </c>
      <c r="F27" s="54">
        <v>0</v>
      </c>
      <c r="G27" s="54">
        <v>35204</v>
      </c>
      <c r="N27" s="12"/>
      <c r="O27" s="12"/>
    </row>
    <row r="28" spans="1:15">
      <c r="A28" s="44">
        <v>1992</v>
      </c>
      <c r="C28" s="54">
        <v>498927</v>
      </c>
      <c r="D28" s="54">
        <v>195503</v>
      </c>
      <c r="E28" s="54">
        <v>0</v>
      </c>
      <c r="F28" s="54">
        <v>0</v>
      </c>
      <c r="G28" s="54">
        <v>30221</v>
      </c>
      <c r="N28" s="12"/>
      <c r="O28" s="12"/>
    </row>
    <row r="29" spans="1:15">
      <c r="A29" s="44">
        <v>1993</v>
      </c>
      <c r="C29" s="54">
        <v>764598</v>
      </c>
      <c r="D29" s="54">
        <v>264235</v>
      </c>
      <c r="E29" s="54">
        <v>0</v>
      </c>
      <c r="F29" s="54">
        <v>0</v>
      </c>
      <c r="G29" s="54">
        <v>52553</v>
      </c>
      <c r="N29" s="12"/>
      <c r="O29" s="12"/>
    </row>
    <row r="30" spans="1:15">
      <c r="A30" s="44">
        <v>1994</v>
      </c>
      <c r="C30" s="54">
        <v>1127485</v>
      </c>
      <c r="D30" s="54">
        <v>141834</v>
      </c>
      <c r="E30" s="54">
        <v>0</v>
      </c>
      <c r="F30" s="54">
        <v>0</v>
      </c>
      <c r="G30" s="54">
        <v>61140</v>
      </c>
      <c r="N30" s="12"/>
      <c r="O30" s="12"/>
    </row>
    <row r="31" spans="1:15">
      <c r="A31" s="44">
        <v>1995</v>
      </c>
      <c r="C31" s="54">
        <v>1557674</v>
      </c>
      <c r="D31" s="54">
        <v>40706</v>
      </c>
      <c r="E31" s="54">
        <v>0</v>
      </c>
      <c r="F31" s="54">
        <v>0</v>
      </c>
      <c r="G31" s="54">
        <v>53898</v>
      </c>
      <c r="N31" s="12"/>
      <c r="O31" s="12"/>
    </row>
    <row r="32" spans="1:15">
      <c r="A32" s="44">
        <v>1996</v>
      </c>
      <c r="C32" s="54">
        <v>1621968</v>
      </c>
      <c r="D32" s="54">
        <v>7647</v>
      </c>
      <c r="E32" s="54">
        <v>0</v>
      </c>
      <c r="F32" s="54">
        <v>0</v>
      </c>
      <c r="G32" s="54">
        <v>43521</v>
      </c>
      <c r="N32" s="12"/>
      <c r="O32" s="12"/>
    </row>
    <row r="33" spans="1:15">
      <c r="A33" s="44">
        <v>1997</v>
      </c>
      <c r="C33" s="54">
        <v>1801688</v>
      </c>
      <c r="D33" s="54">
        <v>1120</v>
      </c>
      <c r="E33" s="54">
        <v>0</v>
      </c>
      <c r="F33" s="54">
        <v>0</v>
      </c>
      <c r="G33" s="54">
        <v>70857</v>
      </c>
      <c r="N33" s="12"/>
      <c r="O33" s="12"/>
    </row>
    <row r="34" spans="1:15">
      <c r="A34" s="44">
        <v>1998</v>
      </c>
      <c r="C34" s="54">
        <v>1388734</v>
      </c>
      <c r="D34" s="54">
        <v>1224</v>
      </c>
      <c r="E34" s="54">
        <v>0</v>
      </c>
      <c r="F34" s="54">
        <v>0</v>
      </c>
      <c r="G34" s="54">
        <v>76465</v>
      </c>
      <c r="N34" s="12"/>
      <c r="O34" s="12"/>
    </row>
    <row r="35" spans="1:15">
      <c r="A35" s="44">
        <v>1999</v>
      </c>
      <c r="C35" s="54">
        <v>1122229</v>
      </c>
      <c r="D35" s="54">
        <v>10947</v>
      </c>
      <c r="E35" s="54">
        <v>0</v>
      </c>
      <c r="F35" s="54">
        <v>0</v>
      </c>
      <c r="G35" s="54">
        <v>62433</v>
      </c>
      <c r="N35" s="12"/>
      <c r="O35" s="12"/>
    </row>
    <row r="36" spans="1:15">
      <c r="A36" s="44">
        <v>2000</v>
      </c>
      <c r="C36" s="54">
        <v>1310479</v>
      </c>
      <c r="D36" s="54">
        <v>10292</v>
      </c>
      <c r="E36" s="54">
        <v>0</v>
      </c>
      <c r="F36" s="54">
        <v>0</v>
      </c>
      <c r="G36" s="54">
        <v>82873</v>
      </c>
      <c r="N36" s="12"/>
      <c r="O36" s="12"/>
    </row>
    <row r="37" spans="1:15">
      <c r="A37" s="44">
        <v>2001</v>
      </c>
      <c r="C37" s="54">
        <v>1412420</v>
      </c>
      <c r="D37" s="54">
        <v>18335</v>
      </c>
      <c r="E37" s="54">
        <v>0</v>
      </c>
      <c r="F37" s="54">
        <v>0</v>
      </c>
      <c r="G37" s="54">
        <v>80050</v>
      </c>
      <c r="N37" s="12"/>
      <c r="O37" s="12"/>
    </row>
    <row r="38" spans="1:15">
      <c r="A38" s="44">
        <v>2002</v>
      </c>
      <c r="C38" s="54">
        <v>1283963</v>
      </c>
      <c r="D38" s="54">
        <v>55961</v>
      </c>
      <c r="E38" s="54">
        <v>0</v>
      </c>
      <c r="F38" s="54">
        <v>0</v>
      </c>
      <c r="G38" s="54">
        <v>64341</v>
      </c>
      <c r="N38" s="12"/>
      <c r="O38" s="12"/>
    </row>
    <row r="39" spans="1:15">
      <c r="A39" s="44">
        <v>2003</v>
      </c>
      <c r="C39" s="54">
        <v>1152463</v>
      </c>
      <c r="D39" s="54">
        <v>36380</v>
      </c>
      <c r="E39" s="54">
        <v>48178</v>
      </c>
      <c r="F39" s="54">
        <v>0</v>
      </c>
      <c r="G39" s="54">
        <v>54729</v>
      </c>
      <c r="N39" s="12"/>
      <c r="O39" s="12"/>
    </row>
    <row r="40" spans="1:15">
      <c r="A40" s="44">
        <v>2004</v>
      </c>
      <c r="C40" s="54">
        <v>1077945</v>
      </c>
      <c r="D40" s="54">
        <v>50950</v>
      </c>
      <c r="E40" s="54">
        <v>328379</v>
      </c>
      <c r="F40" s="54">
        <v>0</v>
      </c>
      <c r="G40" s="54">
        <v>66247</v>
      </c>
      <c r="N40" s="12"/>
      <c r="O40" s="12"/>
    </row>
    <row r="41" spans="1:15">
      <c r="A41" s="44">
        <v>2005</v>
      </c>
      <c r="C41" s="54">
        <v>697006</v>
      </c>
      <c r="D41" s="54">
        <v>32357</v>
      </c>
      <c r="E41" s="54">
        <v>812104</v>
      </c>
      <c r="F41" s="54">
        <v>0</v>
      </c>
      <c r="G41" s="54">
        <v>78375</v>
      </c>
      <c r="N41" s="12"/>
      <c r="O41" s="12"/>
    </row>
    <row r="42" spans="1:15">
      <c r="A42" s="44">
        <v>2006</v>
      </c>
      <c r="C42" s="54">
        <v>316559</v>
      </c>
      <c r="D42" s="54">
        <v>1863</v>
      </c>
      <c r="E42" s="54">
        <v>1430334</v>
      </c>
      <c r="F42" s="54">
        <v>3</v>
      </c>
      <c r="G42" s="54">
        <v>83526</v>
      </c>
      <c r="N42" s="12"/>
      <c r="O42" s="12"/>
    </row>
    <row r="43" spans="1:15">
      <c r="A43" s="44">
        <v>2007</v>
      </c>
      <c r="C43" s="54">
        <v>245651</v>
      </c>
      <c r="D43" s="54">
        <v>107</v>
      </c>
      <c r="E43" s="54">
        <v>2003080</v>
      </c>
      <c r="F43" s="54">
        <v>3</v>
      </c>
      <c r="G43" s="54">
        <v>92382</v>
      </c>
      <c r="N43" s="12"/>
      <c r="O43" s="12"/>
    </row>
    <row r="44" spans="1:15">
      <c r="A44" s="44">
        <v>2008</v>
      </c>
      <c r="C44" s="54">
        <v>217016</v>
      </c>
      <c r="D44" s="54">
        <v>84</v>
      </c>
      <c r="E44" s="54">
        <v>2329251</v>
      </c>
      <c r="F44" s="54">
        <v>9</v>
      </c>
      <c r="G44" s="54">
        <v>124833</v>
      </c>
      <c r="N44" s="12"/>
      <c r="O44" s="12"/>
    </row>
    <row r="45" spans="1:15">
      <c r="A45" s="44">
        <v>2009</v>
      </c>
      <c r="C45" s="54">
        <v>221688</v>
      </c>
      <c r="D45" s="54">
        <v>70</v>
      </c>
      <c r="E45" s="54">
        <v>2652298</v>
      </c>
      <c r="F45" s="54">
        <v>22</v>
      </c>
      <c r="G45" s="54">
        <v>134789</v>
      </c>
      <c r="N45" s="12"/>
      <c r="O45" s="12"/>
    </row>
    <row r="46" spans="1:15">
      <c r="A46" s="44">
        <v>2010</v>
      </c>
      <c r="C46" s="54">
        <v>280677</v>
      </c>
      <c r="D46" s="54">
        <v>50</v>
      </c>
      <c r="E46" s="54">
        <v>2876173</v>
      </c>
      <c r="F46" s="54">
        <v>29</v>
      </c>
      <c r="G46" s="54">
        <v>172100</v>
      </c>
      <c r="N46" s="12"/>
      <c r="O46" s="12"/>
    </row>
    <row r="47" spans="1:15">
      <c r="A47" s="44">
        <v>2011</v>
      </c>
      <c r="C47" s="54">
        <v>376804</v>
      </c>
      <c r="D47" s="54">
        <v>51</v>
      </c>
      <c r="E47" s="54">
        <v>2848071</v>
      </c>
      <c r="F47" s="54">
        <v>200</v>
      </c>
      <c r="G47" s="54">
        <v>200705</v>
      </c>
      <c r="N47" s="12"/>
      <c r="O47" s="12"/>
    </row>
    <row r="48" spans="1:15">
      <c r="A48" s="44">
        <v>2012</v>
      </c>
      <c r="C48" s="54">
        <v>273915</v>
      </c>
      <c r="D48" s="54">
        <v>52</v>
      </c>
      <c r="E48" s="54">
        <v>3162822</v>
      </c>
      <c r="F48" s="54">
        <v>117</v>
      </c>
      <c r="G48" s="54">
        <v>197277</v>
      </c>
      <c r="N48" s="12"/>
      <c r="O48" s="12"/>
    </row>
    <row r="49" spans="1:15">
      <c r="A49" s="44">
        <v>2013</v>
      </c>
      <c r="C49" s="54">
        <v>189109</v>
      </c>
      <c r="D49" s="54">
        <v>34</v>
      </c>
      <c r="E49" s="54">
        <v>3169080</v>
      </c>
      <c r="F49" s="54">
        <v>491</v>
      </c>
      <c r="G49" s="54">
        <v>221182</v>
      </c>
      <c r="N49" s="12"/>
      <c r="O49" s="12"/>
    </row>
    <row r="50" spans="1:15">
      <c r="A50" s="44">
        <v>2014</v>
      </c>
      <c r="C50" s="54">
        <v>184841</v>
      </c>
      <c r="D50" s="54">
        <v>14</v>
      </c>
      <c r="E50" s="54">
        <v>2940494</v>
      </c>
      <c r="F50" s="54">
        <v>855</v>
      </c>
      <c r="G50" s="54">
        <v>207279</v>
      </c>
      <c r="N50" s="12"/>
      <c r="O50" s="12"/>
    </row>
    <row r="51" spans="1:15">
      <c r="A51" s="44">
        <v>2015</v>
      </c>
      <c r="C51" s="54">
        <v>136150</v>
      </c>
      <c r="D51" s="54">
        <v>16</v>
      </c>
      <c r="E51" s="54">
        <v>2194004</v>
      </c>
      <c r="F51" s="54">
        <v>846</v>
      </c>
      <c r="G51" s="54">
        <v>149516</v>
      </c>
      <c r="N51" s="12"/>
      <c r="O51" s="12"/>
    </row>
    <row r="52" spans="1:15">
      <c r="A52" s="44">
        <v>2016</v>
      </c>
      <c r="C52" s="54">
        <v>80495</v>
      </c>
      <c r="D52" s="54">
        <v>16</v>
      </c>
      <c r="E52" s="54">
        <v>1750732</v>
      </c>
      <c r="F52" s="54">
        <v>1091</v>
      </c>
      <c r="G52" s="54">
        <v>156262</v>
      </c>
      <c r="N52" s="12"/>
      <c r="O52" s="12"/>
    </row>
    <row r="53" spans="1:15">
      <c r="A53" s="44">
        <v>2017</v>
      </c>
      <c r="C53" s="54">
        <v>68902</v>
      </c>
      <c r="D53" s="54">
        <v>30</v>
      </c>
      <c r="E53" s="54">
        <v>1927191</v>
      </c>
      <c r="F53" s="54">
        <v>3296</v>
      </c>
      <c r="G53" s="54">
        <v>176565</v>
      </c>
      <c r="N53" s="12"/>
      <c r="O53" s="12"/>
    </row>
    <row r="54" spans="1:15">
      <c r="A54" s="44">
        <v>2018</v>
      </c>
      <c r="C54" s="54">
        <v>81935</v>
      </c>
      <c r="D54" s="54">
        <v>21</v>
      </c>
      <c r="E54" s="54">
        <v>2168152</v>
      </c>
      <c r="F54" s="54">
        <v>3970</v>
      </c>
      <c r="G54" s="54">
        <v>221260</v>
      </c>
      <c r="N54" s="12"/>
      <c r="O54" s="12"/>
    </row>
    <row r="55" spans="1:15">
      <c r="A55" s="44">
        <v>2019</v>
      </c>
      <c r="C55" s="54">
        <v>73854</v>
      </c>
      <c r="D55" s="54">
        <v>28</v>
      </c>
      <c r="E55" s="54">
        <v>2328621</v>
      </c>
      <c r="F55" s="54">
        <v>11858</v>
      </c>
      <c r="G55" s="54">
        <v>251222</v>
      </c>
      <c r="N55" s="12"/>
      <c r="O55" s="12"/>
    </row>
    <row r="56" spans="1:15">
      <c r="A56" s="44">
        <v>2020</v>
      </c>
      <c r="C56" s="54">
        <v>58930</v>
      </c>
      <c r="D56" s="54">
        <v>21</v>
      </c>
      <c r="E56" s="54">
        <v>1664978</v>
      </c>
      <c r="F56" s="54">
        <v>19745</v>
      </c>
      <c r="G56" s="54">
        <v>211145</v>
      </c>
      <c r="N56" s="12"/>
      <c r="O56" s="12"/>
    </row>
    <row r="57" spans="1:15">
      <c r="A57" s="44">
        <v>2021</v>
      </c>
      <c r="C57" s="54">
        <v>53588</v>
      </c>
      <c r="D57" s="54">
        <v>25</v>
      </c>
      <c r="E57" s="54">
        <v>1624322</v>
      </c>
      <c r="F57" s="54">
        <v>34990</v>
      </c>
      <c r="G57" s="54">
        <v>264185</v>
      </c>
      <c r="N57" s="12"/>
      <c r="O57" s="12"/>
    </row>
    <row r="58" spans="1:15">
      <c r="A58" s="44">
        <v>2022</v>
      </c>
      <c r="C58" s="54">
        <v>48806</v>
      </c>
      <c r="D58" s="54">
        <v>35</v>
      </c>
      <c r="E58" s="54">
        <v>1633245</v>
      </c>
      <c r="F58" s="54">
        <v>49262</v>
      </c>
      <c r="G58" s="54">
        <v>229113</v>
      </c>
      <c r="N58" s="12"/>
      <c r="O58" s="12"/>
    </row>
    <row r="59" spans="1:15">
      <c r="A59" s="44"/>
      <c r="N59" s="12"/>
      <c r="O59" s="12"/>
    </row>
    <row r="60" spans="1:15">
      <c r="A60" s="44"/>
      <c r="N60" s="12"/>
      <c r="O60" s="12"/>
    </row>
    <row r="61" spans="1:15">
      <c r="A61" s="44"/>
      <c r="N61" s="12"/>
      <c r="O61" s="12"/>
    </row>
    <row r="62" spans="1:15">
      <c r="A62" s="44"/>
    </row>
    <row r="63" spans="1:15">
      <c r="A63" s="44"/>
    </row>
    <row r="64" spans="1:15">
      <c r="A64" s="44"/>
    </row>
    <row r="65" spans="1:4">
      <c r="A65" s="44"/>
    </row>
    <row r="66" spans="1:4">
      <c r="A66" s="44"/>
    </row>
    <row r="67" spans="1:4">
      <c r="A67" s="44"/>
    </row>
    <row r="68" spans="1:4">
      <c r="A68" s="44"/>
    </row>
    <row r="69" spans="1:4">
      <c r="A69" s="44"/>
    </row>
    <row r="70" spans="1:4">
      <c r="A70" s="44"/>
    </row>
    <row r="71" spans="1:4">
      <c r="A71" s="44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B31DB57A-5DB9-40FA-97CE-3CE94D901B01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3846-256E-4212-8C6C-2974090A3538}">
  <sheetPr>
    <tabColor rgb="FF00B0F0"/>
  </sheetPr>
  <dimension ref="A1:DZ104"/>
  <sheetViews>
    <sheetView showGridLines="0" workbookViewId="0">
      <pane xSplit="1" ySplit="2" topLeftCell="B3" activePane="bottomRight" state="frozen"/>
      <selection activeCell="H14" sqref="H14"/>
      <selection pane="topRight" activeCell="H14" sqref="H14"/>
      <selection pane="bottomLeft" activeCell="H14" sqref="H14"/>
      <selection pane="bottomRight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9" width="13.5546875" style="2" customWidth="1"/>
    <col min="10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Índice!BD26</f>
        <v>Gráfico 51 - Evolução da frota de veículos leves no Brasil.</v>
      </c>
    </row>
    <row r="6" spans="1:130">
      <c r="C6" s="68"/>
    </row>
    <row r="7" spans="1:130">
      <c r="A7" s="74" t="s">
        <v>31</v>
      </c>
      <c r="C7" s="50" t="s">
        <v>78</v>
      </c>
      <c r="D7" s="50" t="s">
        <v>79</v>
      </c>
      <c r="E7" s="50" t="s">
        <v>314</v>
      </c>
      <c r="F7" s="50" t="s">
        <v>318</v>
      </c>
      <c r="G7" s="50" t="s">
        <v>319</v>
      </c>
      <c r="H7" s="50" t="s">
        <v>320</v>
      </c>
      <c r="I7" s="50" t="s">
        <v>316</v>
      </c>
    </row>
    <row r="8" spans="1:130">
      <c r="B8" s="4"/>
      <c r="C8" s="32" t="s">
        <v>25</v>
      </c>
      <c r="D8" s="32"/>
      <c r="E8" s="32"/>
      <c r="F8" s="32"/>
      <c r="G8" s="32"/>
      <c r="H8" s="32"/>
      <c r="I8" s="32"/>
    </row>
    <row r="9" spans="1:130">
      <c r="A9" s="44">
        <v>2007</v>
      </c>
      <c r="B9" s="6"/>
      <c r="C9" s="164">
        <v>0.70595032281804337</v>
      </c>
      <c r="D9" s="166">
        <v>8.2868878615895369E-2</v>
      </c>
      <c r="E9" s="166">
        <v>0.2111807985660614</v>
      </c>
      <c r="F9" s="166">
        <v>0</v>
      </c>
      <c r="G9" s="166">
        <v>0</v>
      </c>
      <c r="H9" s="166">
        <v>0</v>
      </c>
      <c r="I9" s="166">
        <v>0</v>
      </c>
    </row>
    <row r="10" spans="1:130">
      <c r="A10" s="44">
        <v>2008</v>
      </c>
      <c r="B10" s="6"/>
      <c r="C10" s="164">
        <v>0.60686753389462655</v>
      </c>
      <c r="D10" s="165">
        <v>6.7010832520473212E-2</v>
      </c>
      <c r="E10" s="165">
        <v>0.28310332599234062</v>
      </c>
      <c r="F10" s="165">
        <v>0</v>
      </c>
      <c r="G10" s="165">
        <v>0</v>
      </c>
      <c r="H10" s="165">
        <v>0</v>
      </c>
      <c r="I10" s="165">
        <v>4.3018307592559688E-2</v>
      </c>
    </row>
    <row r="11" spans="1:130">
      <c r="A11" s="44">
        <v>2009</v>
      </c>
      <c r="B11" s="6"/>
      <c r="C11" s="164">
        <v>0.53941232530952377</v>
      </c>
      <c r="D11" s="165">
        <v>5.6077430648564547E-2</v>
      </c>
      <c r="E11" s="165">
        <v>0.36139377769689246</v>
      </c>
      <c r="F11" s="165">
        <v>0</v>
      </c>
      <c r="G11" s="165">
        <v>0</v>
      </c>
      <c r="H11" s="165">
        <v>0</v>
      </c>
      <c r="I11" s="165">
        <v>4.311646634501913E-2</v>
      </c>
      <c r="J11" s="42"/>
    </row>
    <row r="12" spans="1:130">
      <c r="A12" s="44">
        <v>2010</v>
      </c>
      <c r="B12" s="6"/>
      <c r="C12" s="164">
        <v>0.47693105146377796</v>
      </c>
      <c r="D12" s="165">
        <v>4.6531090769676466E-2</v>
      </c>
      <c r="E12" s="165">
        <v>0.43082312515598381</v>
      </c>
      <c r="F12" s="165">
        <v>8.4374325810615162E-7</v>
      </c>
      <c r="G12" s="165">
        <v>0</v>
      </c>
      <c r="H12" s="165">
        <v>0</v>
      </c>
      <c r="I12" s="165">
        <v>4.5713888867303681E-2</v>
      </c>
      <c r="J12" s="42"/>
    </row>
    <row r="13" spans="1:130">
      <c r="A13" s="44">
        <v>2011</v>
      </c>
      <c r="B13" s="6"/>
      <c r="C13" s="164">
        <v>0.42625238330673271</v>
      </c>
      <c r="D13" s="165">
        <v>3.876414495628628E-2</v>
      </c>
      <c r="E13" s="165">
        <v>0.48771874648420022</v>
      </c>
      <c r="F13" s="165">
        <v>7.3051701479906501E-6</v>
      </c>
      <c r="G13" s="165">
        <v>0</v>
      </c>
      <c r="H13" s="165">
        <v>0</v>
      </c>
      <c r="I13" s="165">
        <v>4.7257420082632826E-2</v>
      </c>
    </row>
    <row r="14" spans="1:130">
      <c r="A14" s="44">
        <v>2012</v>
      </c>
      <c r="B14" s="6"/>
      <c r="C14" s="165">
        <v>0.37743606982947769</v>
      </c>
      <c r="D14" s="165">
        <v>3.2246213481331124E-2</v>
      </c>
      <c r="E14" s="165">
        <v>0.54213008435882082</v>
      </c>
      <c r="F14" s="165">
        <v>1.0363163913719038E-5</v>
      </c>
      <c r="G14" s="165">
        <v>0</v>
      </c>
      <c r="H14" s="165">
        <v>0</v>
      </c>
      <c r="I14" s="165">
        <v>4.8177269166456607E-2</v>
      </c>
    </row>
    <row r="15" spans="1:130">
      <c r="A15" s="44">
        <v>2013</v>
      </c>
      <c r="B15" s="6"/>
      <c r="C15" s="165">
        <v>0.33401808611698264</v>
      </c>
      <c r="D15" s="165">
        <v>2.6999705177273525E-2</v>
      </c>
      <c r="E15" s="165">
        <v>0.58923415466139661</v>
      </c>
      <c r="F15" s="165">
        <v>2.3592098127059166E-5</v>
      </c>
      <c r="G15" s="165">
        <v>0</v>
      </c>
      <c r="H15" s="165">
        <v>0</v>
      </c>
      <c r="I15" s="165">
        <v>4.9724461946220204E-2</v>
      </c>
    </row>
    <row r="16" spans="1:130">
      <c r="A16" s="44">
        <v>2014</v>
      </c>
      <c r="B16" s="6"/>
      <c r="C16" s="165">
        <v>0.29856817441870853</v>
      </c>
      <c r="D16" s="165">
        <v>2.2850516594216875E-2</v>
      </c>
      <c r="E16" s="165">
        <v>0.62748740934051517</v>
      </c>
      <c r="F16" s="165">
        <v>4.5287767783844926E-5</v>
      </c>
      <c r="G16" s="165">
        <v>0</v>
      </c>
      <c r="H16" s="165">
        <v>0</v>
      </c>
      <c r="I16" s="165">
        <v>5.1048611878775595E-2</v>
      </c>
    </row>
    <row r="17" spans="1:12">
      <c r="A17" s="44">
        <v>2015</v>
      </c>
      <c r="B17" s="6"/>
      <c r="C17" s="165">
        <v>0.27254344943116493</v>
      </c>
      <c r="D17" s="165">
        <v>1.9842075526646689E-2</v>
      </c>
      <c r="E17" s="165">
        <v>0.65562480315480753</v>
      </c>
      <c r="F17" s="165">
        <v>6.6129912553108901E-5</v>
      </c>
      <c r="G17" s="165">
        <v>0</v>
      </c>
      <c r="H17" s="165">
        <v>0</v>
      </c>
      <c r="I17" s="165">
        <v>5.1923541974827882E-2</v>
      </c>
      <c r="J17" s="42"/>
    </row>
    <row r="18" spans="1:12">
      <c r="A18" s="44">
        <v>2016</v>
      </c>
      <c r="B18" s="6"/>
      <c r="C18" s="165">
        <v>0.25058941485316089</v>
      </c>
      <c r="D18" s="165">
        <v>1.7459225938443262E-2</v>
      </c>
      <c r="E18" s="165">
        <v>0.67829117844942222</v>
      </c>
      <c r="F18" s="165">
        <v>9.3380868243372181E-5</v>
      </c>
      <c r="G18" s="165">
        <v>0</v>
      </c>
      <c r="H18" s="165">
        <v>0</v>
      </c>
      <c r="I18" s="165">
        <v>5.3566799890730266E-2</v>
      </c>
      <c r="J18" s="42"/>
    </row>
    <row r="19" spans="1:12">
      <c r="A19" s="44">
        <v>2017</v>
      </c>
      <c r="B19" s="6"/>
      <c r="C19" s="165">
        <v>0.22897864792396821</v>
      </c>
      <c r="D19" s="165">
        <v>1.5300088239085704E-2</v>
      </c>
      <c r="E19" s="165">
        <v>0.70012342159120033</v>
      </c>
      <c r="F19" s="165">
        <v>1.7620838873716005E-4</v>
      </c>
      <c r="G19" s="165">
        <v>0</v>
      </c>
      <c r="H19" s="165">
        <v>0</v>
      </c>
      <c r="I19" s="165">
        <v>5.5421633857008629E-2</v>
      </c>
    </row>
    <row r="20" spans="1:12">
      <c r="A20" s="44">
        <v>2018</v>
      </c>
      <c r="C20" s="165">
        <v>0.20887465136408434</v>
      </c>
      <c r="D20" s="165">
        <v>1.3319579401379535E-2</v>
      </c>
      <c r="E20" s="165">
        <v>0.71962353745391383</v>
      </c>
      <c r="F20" s="165">
        <v>2.6308232176860957E-4</v>
      </c>
      <c r="G20" s="165">
        <v>0</v>
      </c>
      <c r="H20" s="165">
        <v>0</v>
      </c>
      <c r="I20" s="165">
        <v>5.7919149458853757E-2</v>
      </c>
      <c r="L20" s="12"/>
    </row>
    <row r="21" spans="1:12">
      <c r="A21" s="44">
        <v>2019</v>
      </c>
      <c r="C21" s="165">
        <v>0.19024380103699207</v>
      </c>
      <c r="D21" s="165">
        <v>1.1554478026424208E-2</v>
      </c>
      <c r="E21" s="165">
        <v>0.73690083607068479</v>
      </c>
      <c r="F21" s="165">
        <v>5.2195509062177956E-4</v>
      </c>
      <c r="G21" s="165">
        <v>0</v>
      </c>
      <c r="H21" s="165">
        <v>0</v>
      </c>
      <c r="I21" s="165">
        <v>6.0778929775277213E-2</v>
      </c>
    </row>
    <row r="22" spans="1:12">
      <c r="A22" s="44">
        <v>2020</v>
      </c>
      <c r="C22" s="165">
        <v>0.17578651388113425</v>
      </c>
      <c r="D22" s="165">
        <v>1.0212804136309903E-2</v>
      </c>
      <c r="E22" s="165">
        <v>0.74942505459768149</v>
      </c>
      <c r="F22" s="165">
        <v>9.5498777129444489E-4</v>
      </c>
      <c r="G22" s="165">
        <v>0</v>
      </c>
      <c r="H22" s="165">
        <v>0</v>
      </c>
      <c r="I22" s="165">
        <v>6.3620639613579874E-2</v>
      </c>
    </row>
    <row r="23" spans="1:12">
      <c r="A23" s="44">
        <v>2021</v>
      </c>
      <c r="C23" s="165">
        <v>0.1623660785464846</v>
      </c>
      <c r="D23" s="165">
        <v>9.0267608402190523E-3</v>
      </c>
      <c r="E23" s="165">
        <v>0.75913417939342764</v>
      </c>
      <c r="F23" s="165">
        <v>1.6435871019923264E-3</v>
      </c>
      <c r="G23" s="165">
        <v>0</v>
      </c>
      <c r="H23" s="165">
        <v>5.9703020884055113E-5</v>
      </c>
      <c r="I23" s="165">
        <v>6.7709988076108327E-2</v>
      </c>
    </row>
    <row r="24" spans="1:12">
      <c r="A24" s="44">
        <v>2022</v>
      </c>
      <c r="C24" s="165">
        <v>0.14999825266121855</v>
      </c>
      <c r="D24" s="165">
        <v>7.9750288897853187E-3</v>
      </c>
      <c r="E24" s="165">
        <v>0.76720015836788424</v>
      </c>
      <c r="F24" s="165">
        <v>2.530575100655338E-3</v>
      </c>
      <c r="G24" s="165">
        <v>0</v>
      </c>
      <c r="H24" s="165">
        <v>2.3481412159171401E-4</v>
      </c>
      <c r="I24" s="165">
        <v>7.1826356737273112E-2</v>
      </c>
    </row>
    <row r="25" spans="1:12">
      <c r="A25" s="44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2A93C5C8-8DA6-451B-ACDC-8744B8BEF712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955C-E453-4344-A5BE-99A8D741540D}">
  <sheetPr>
    <tabColor rgb="FF00B0F0"/>
  </sheetPr>
  <dimension ref="A1:DZ101"/>
  <sheetViews>
    <sheetView showGridLines="0" workbookViewId="0">
      <pane xSplit="1" ySplit="2" topLeftCell="B3" activePane="bottomRight" state="frozen"/>
      <selection activeCell="H14" sqref="H14"/>
      <selection pane="topRight" activeCell="H14" sqref="H14"/>
      <selection pane="bottomLeft" activeCell="H14" sqref="H14"/>
      <selection pane="bottomRight" activeCell="G19" sqref="G19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5" width="17.44140625" style="2" customWidth="1"/>
    <col min="6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Índice!BD30</f>
        <v>Gráfico 52 - Participação energética dos combustíveis ciclo Otto.</v>
      </c>
    </row>
    <row r="6" spans="1:130">
      <c r="C6" s="68"/>
    </row>
    <row r="7" spans="1:130" ht="28.8">
      <c r="A7" s="74" t="s">
        <v>31</v>
      </c>
      <c r="C7" s="50" t="s">
        <v>68</v>
      </c>
      <c r="D7" s="50" t="s">
        <v>196</v>
      </c>
      <c r="E7" s="50" t="s">
        <v>323</v>
      </c>
    </row>
    <row r="8" spans="1:130">
      <c r="B8" s="4"/>
      <c r="C8" s="177" t="s">
        <v>334</v>
      </c>
      <c r="D8" s="177"/>
      <c r="E8" s="177"/>
    </row>
    <row r="9" spans="1:130">
      <c r="A9" s="44">
        <v>1973</v>
      </c>
      <c r="B9" s="6"/>
      <c r="C9" s="55">
        <v>0</v>
      </c>
      <c r="D9" s="54">
        <v>165</v>
      </c>
      <c r="E9" s="54">
        <v>10541</v>
      </c>
      <c r="G9" s="42"/>
      <c r="J9" s="42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</row>
    <row r="10" spans="1:130">
      <c r="A10" s="44">
        <v>1974</v>
      </c>
      <c r="B10" s="6"/>
      <c r="C10" s="55">
        <v>0</v>
      </c>
      <c r="D10" s="54">
        <v>101</v>
      </c>
      <c r="E10" s="54">
        <v>10938</v>
      </c>
      <c r="G10" s="42"/>
      <c r="X10" s="31"/>
      <c r="Y10" s="31"/>
      <c r="AA10" s="31"/>
      <c r="AB10" s="31"/>
      <c r="AC10" s="31"/>
      <c r="AD10" s="31"/>
      <c r="AE10" s="31"/>
      <c r="AF10" s="31"/>
      <c r="AG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</row>
    <row r="11" spans="1:130">
      <c r="A11" s="44">
        <v>1975</v>
      </c>
      <c r="B11" s="6"/>
      <c r="C11" s="54">
        <v>0</v>
      </c>
      <c r="D11" s="54">
        <v>86</v>
      </c>
      <c r="E11" s="54">
        <v>11189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</row>
    <row r="12" spans="1:130">
      <c r="A12" s="44">
        <v>1976</v>
      </c>
      <c r="B12" s="6"/>
      <c r="C12" s="54">
        <v>0</v>
      </c>
      <c r="D12" s="54">
        <v>92</v>
      </c>
      <c r="E12" s="54">
        <v>11269</v>
      </c>
    </row>
    <row r="13" spans="1:130">
      <c r="A13" s="44">
        <v>1977</v>
      </c>
      <c r="B13" s="6"/>
      <c r="C13" s="54">
        <v>0</v>
      </c>
      <c r="D13" s="54">
        <v>341</v>
      </c>
      <c r="E13" s="54">
        <v>10241</v>
      </c>
    </row>
    <row r="14" spans="1:130">
      <c r="A14" s="44">
        <v>1978</v>
      </c>
      <c r="B14" s="6"/>
      <c r="C14" s="54">
        <v>1</v>
      </c>
      <c r="D14" s="54">
        <v>803</v>
      </c>
      <c r="E14" s="54">
        <v>10453</v>
      </c>
      <c r="J14" s="42"/>
    </row>
    <row r="15" spans="1:130">
      <c r="A15" s="44">
        <v>1979</v>
      </c>
      <c r="B15" s="6"/>
      <c r="C15" s="54">
        <v>8</v>
      </c>
      <c r="D15" s="54">
        <v>1185</v>
      </c>
      <c r="E15" s="54">
        <v>10397</v>
      </c>
      <c r="J15" s="42"/>
    </row>
    <row r="16" spans="1:130">
      <c r="A16" s="44">
        <v>1980</v>
      </c>
      <c r="B16" s="6"/>
      <c r="C16" s="54">
        <v>219</v>
      </c>
      <c r="D16" s="54">
        <v>1203</v>
      </c>
      <c r="E16" s="54">
        <v>8788</v>
      </c>
    </row>
    <row r="17" spans="1:12">
      <c r="A17" s="44">
        <v>1981</v>
      </c>
      <c r="C17" s="54">
        <v>709</v>
      </c>
      <c r="D17" s="54">
        <v>612</v>
      </c>
      <c r="E17" s="54">
        <v>8413</v>
      </c>
      <c r="L17" s="12"/>
    </row>
    <row r="18" spans="1:12">
      <c r="A18" s="44">
        <v>1982</v>
      </c>
      <c r="C18" s="54">
        <v>853</v>
      </c>
      <c r="D18" s="54">
        <v>1079</v>
      </c>
      <c r="E18" s="54">
        <v>8014</v>
      </c>
    </row>
    <row r="19" spans="1:12">
      <c r="A19" s="44">
        <v>1983</v>
      </c>
      <c r="C19" s="54">
        <v>1504</v>
      </c>
      <c r="D19" s="54">
        <v>1173</v>
      </c>
      <c r="E19" s="54">
        <v>6847</v>
      </c>
    </row>
    <row r="20" spans="1:12">
      <c r="A20" s="44">
        <v>1984</v>
      </c>
      <c r="C20" s="54">
        <v>2332</v>
      </c>
      <c r="D20" s="54">
        <v>1112</v>
      </c>
      <c r="E20" s="54">
        <v>6140</v>
      </c>
    </row>
    <row r="21" spans="1:12">
      <c r="A21" s="44">
        <v>1985</v>
      </c>
      <c r="C21" s="54">
        <v>3103</v>
      </c>
      <c r="D21" s="54">
        <v>1132</v>
      </c>
      <c r="E21" s="54">
        <v>6043</v>
      </c>
    </row>
    <row r="22" spans="1:12">
      <c r="A22" s="44">
        <v>1986</v>
      </c>
      <c r="C22" s="54">
        <v>4280</v>
      </c>
      <c r="D22" s="54">
        <v>1304</v>
      </c>
      <c r="E22" s="54">
        <v>6808</v>
      </c>
    </row>
    <row r="23" spans="1:12">
      <c r="A23" s="44">
        <v>1987</v>
      </c>
      <c r="C23" s="54">
        <v>4546</v>
      </c>
      <c r="D23" s="54">
        <v>1140</v>
      </c>
      <c r="E23" s="54">
        <v>5931</v>
      </c>
    </row>
    <row r="24" spans="1:12">
      <c r="A24" s="44">
        <v>1988</v>
      </c>
      <c r="C24" s="54">
        <v>4974</v>
      </c>
      <c r="D24" s="54">
        <v>1050</v>
      </c>
      <c r="E24" s="54">
        <v>5809</v>
      </c>
    </row>
    <row r="25" spans="1:12">
      <c r="A25" s="44">
        <v>1989</v>
      </c>
      <c r="C25" s="54">
        <v>5641</v>
      </c>
      <c r="D25" s="54">
        <v>866</v>
      </c>
      <c r="E25" s="54">
        <v>6527</v>
      </c>
    </row>
    <row r="26" spans="1:12">
      <c r="A26" s="44">
        <v>1990</v>
      </c>
      <c r="C26" s="54">
        <v>5205</v>
      </c>
      <c r="D26" s="54">
        <v>650</v>
      </c>
      <c r="E26" s="54">
        <v>7436</v>
      </c>
    </row>
    <row r="27" spans="1:12">
      <c r="A27" s="44">
        <v>1991</v>
      </c>
      <c r="C27" s="54">
        <v>5225</v>
      </c>
      <c r="D27" s="54">
        <v>879</v>
      </c>
      <c r="E27" s="54">
        <v>8059</v>
      </c>
    </row>
    <row r="28" spans="1:12">
      <c r="A28" s="44">
        <v>1992</v>
      </c>
      <c r="C28" s="54">
        <v>4784</v>
      </c>
      <c r="D28" s="54">
        <v>1189</v>
      </c>
      <c r="E28" s="54">
        <v>8023</v>
      </c>
    </row>
    <row r="29" spans="1:12">
      <c r="A29" s="44">
        <v>1993</v>
      </c>
      <c r="C29" s="54">
        <v>4931</v>
      </c>
      <c r="D29" s="54">
        <v>1297</v>
      </c>
      <c r="E29" s="54">
        <v>8436</v>
      </c>
    </row>
    <row r="30" spans="1:12">
      <c r="A30" s="44">
        <v>1994</v>
      </c>
      <c r="C30" s="54">
        <v>4974</v>
      </c>
      <c r="D30" s="54">
        <v>1669</v>
      </c>
      <c r="E30" s="54">
        <v>9235</v>
      </c>
    </row>
    <row r="31" spans="1:12">
      <c r="A31" s="44">
        <v>1995</v>
      </c>
      <c r="C31" s="54">
        <v>5069</v>
      </c>
      <c r="D31" s="54">
        <v>1800</v>
      </c>
      <c r="E31" s="54">
        <v>11057</v>
      </c>
    </row>
    <row r="32" spans="1:12">
      <c r="A32" s="44">
        <v>1996</v>
      </c>
      <c r="C32" s="54">
        <v>4987</v>
      </c>
      <c r="D32" s="54">
        <v>2165</v>
      </c>
      <c r="E32" s="54">
        <v>12946</v>
      </c>
    </row>
    <row r="33" spans="1:5">
      <c r="A33" s="44">
        <v>1997</v>
      </c>
      <c r="C33" s="54">
        <v>4233</v>
      </c>
      <c r="D33" s="54">
        <v>2677</v>
      </c>
      <c r="E33" s="54">
        <v>14156</v>
      </c>
    </row>
    <row r="34" spans="1:5">
      <c r="A34" s="44">
        <v>1998</v>
      </c>
      <c r="C34" s="54">
        <v>3933</v>
      </c>
      <c r="D34" s="54">
        <v>2850</v>
      </c>
      <c r="E34" s="54">
        <v>14772</v>
      </c>
    </row>
    <row r="35" spans="1:5">
      <c r="A35" s="44">
        <v>1999</v>
      </c>
      <c r="C35" s="54">
        <v>3594</v>
      </c>
      <c r="D35" s="54">
        <v>3205</v>
      </c>
      <c r="E35" s="54">
        <v>13770</v>
      </c>
    </row>
    <row r="36" spans="1:5">
      <c r="A36" s="44">
        <v>2000</v>
      </c>
      <c r="C36" s="54">
        <v>2774</v>
      </c>
      <c r="D36" s="54">
        <v>3046</v>
      </c>
      <c r="E36" s="54">
        <v>13261</v>
      </c>
    </row>
    <row r="37" spans="1:5">
      <c r="A37" s="44">
        <v>2001</v>
      </c>
      <c r="C37" s="54">
        <v>2170</v>
      </c>
      <c r="D37" s="54">
        <v>3208</v>
      </c>
      <c r="E37" s="54">
        <v>12995</v>
      </c>
    </row>
    <row r="38" spans="1:5">
      <c r="A38" s="44">
        <v>2002</v>
      </c>
      <c r="C38" s="54">
        <v>2215</v>
      </c>
      <c r="D38" s="54">
        <v>3872</v>
      </c>
      <c r="E38" s="54">
        <v>12432</v>
      </c>
    </row>
    <row r="39" spans="1:5">
      <c r="A39" s="44">
        <v>2003</v>
      </c>
      <c r="C39" s="54">
        <v>1919</v>
      </c>
      <c r="D39" s="54">
        <v>3875</v>
      </c>
      <c r="E39" s="54">
        <v>13115</v>
      </c>
    </row>
    <row r="40" spans="1:5">
      <c r="A40" s="44">
        <v>2004</v>
      </c>
      <c r="C40" s="54">
        <v>2466</v>
      </c>
      <c r="D40" s="54">
        <v>3979</v>
      </c>
      <c r="E40" s="54">
        <v>13560</v>
      </c>
    </row>
    <row r="41" spans="1:5">
      <c r="A41" s="44">
        <v>2005</v>
      </c>
      <c r="C41" s="54">
        <v>2885</v>
      </c>
      <c r="D41" s="54">
        <v>4079</v>
      </c>
      <c r="E41" s="54">
        <v>13595</v>
      </c>
    </row>
    <row r="42" spans="1:5">
      <c r="A42" s="44">
        <v>2006</v>
      </c>
      <c r="C42" s="54">
        <v>3618</v>
      </c>
      <c r="D42" s="54">
        <v>2777</v>
      </c>
      <c r="E42" s="54">
        <v>14440</v>
      </c>
    </row>
    <row r="43" spans="1:5">
      <c r="A43" s="44">
        <v>2007</v>
      </c>
      <c r="C43" s="54">
        <v>5287</v>
      </c>
      <c r="D43" s="54">
        <v>3325</v>
      </c>
      <c r="E43" s="54">
        <v>14287</v>
      </c>
    </row>
    <row r="44" spans="1:5">
      <c r="A44" s="44">
        <v>2008</v>
      </c>
      <c r="C44" s="54">
        <v>7480</v>
      </c>
      <c r="D44" s="54">
        <v>3533</v>
      </c>
      <c r="E44" s="54">
        <v>14538</v>
      </c>
    </row>
    <row r="45" spans="1:5">
      <c r="A45" s="44">
        <v>2009</v>
      </c>
      <c r="C45" s="54">
        <v>8400</v>
      </c>
      <c r="D45" s="54">
        <v>3392</v>
      </c>
      <c r="E45" s="54">
        <v>14674</v>
      </c>
    </row>
    <row r="46" spans="1:5">
      <c r="A46" s="44">
        <v>2010</v>
      </c>
      <c r="C46" s="54">
        <v>8243</v>
      </c>
      <c r="D46" s="54">
        <v>3790</v>
      </c>
      <c r="E46" s="54">
        <v>17525</v>
      </c>
    </row>
    <row r="47" spans="1:5">
      <c r="A47" s="44">
        <v>2011</v>
      </c>
      <c r="C47" s="54">
        <v>6230</v>
      </c>
      <c r="D47" s="54">
        <v>4504</v>
      </c>
      <c r="E47" s="54">
        <v>20838</v>
      </c>
    </row>
    <row r="48" spans="1:5">
      <c r="A48" s="44">
        <v>2012</v>
      </c>
      <c r="C48" s="54">
        <v>5763</v>
      </c>
      <c r="D48" s="54">
        <v>4144</v>
      </c>
      <c r="E48" s="54">
        <v>24454</v>
      </c>
    </row>
    <row r="49" spans="1:5">
      <c r="A49" s="44">
        <v>2013</v>
      </c>
      <c r="C49" s="54">
        <v>6717</v>
      </c>
      <c r="D49" s="54">
        <v>5172</v>
      </c>
      <c r="E49" s="54">
        <v>24393</v>
      </c>
    </row>
    <row r="50" spans="1:5">
      <c r="A50" s="44">
        <v>2014</v>
      </c>
      <c r="C50" s="54">
        <v>7126</v>
      </c>
      <c r="D50" s="54">
        <v>5882</v>
      </c>
      <c r="E50" s="54">
        <v>25682</v>
      </c>
    </row>
    <row r="51" spans="1:5">
      <c r="A51" s="44">
        <v>2015</v>
      </c>
      <c r="C51" s="54">
        <v>9582</v>
      </c>
      <c r="D51" s="54">
        <v>5842</v>
      </c>
      <c r="E51" s="54">
        <v>23257</v>
      </c>
    </row>
    <row r="52" spans="1:5">
      <c r="A52" s="44">
        <v>2016</v>
      </c>
      <c r="C52" s="54">
        <v>7953</v>
      </c>
      <c r="D52" s="54">
        <v>5928</v>
      </c>
      <c r="E52" s="54">
        <v>24181</v>
      </c>
    </row>
    <row r="53" spans="1:5">
      <c r="A53" s="44">
        <v>2017</v>
      </c>
      <c r="C53" s="54">
        <v>7402</v>
      </c>
      <c r="D53" s="54">
        <v>6446</v>
      </c>
      <c r="E53" s="54">
        <v>24816</v>
      </c>
    </row>
    <row r="54" spans="1:5">
      <c r="A54" s="44">
        <v>2018</v>
      </c>
      <c r="C54" s="54">
        <v>10263</v>
      </c>
      <c r="D54" s="54">
        <v>5454</v>
      </c>
      <c r="E54" s="54">
        <v>21558</v>
      </c>
    </row>
    <row r="55" spans="1:5">
      <c r="A55" s="44">
        <v>2019</v>
      </c>
      <c r="C55" s="54">
        <v>11856</v>
      </c>
      <c r="D55" s="54">
        <v>5636</v>
      </c>
      <c r="E55" s="54">
        <v>21453</v>
      </c>
    </row>
    <row r="56" spans="1:5">
      <c r="A56" s="44">
        <v>2020</v>
      </c>
      <c r="C56" s="54">
        <v>10116</v>
      </c>
      <c r="D56" s="54">
        <v>5222</v>
      </c>
      <c r="E56" s="54">
        <v>20136</v>
      </c>
    </row>
    <row r="57" spans="1:5">
      <c r="A57" s="44">
        <v>2021</v>
      </c>
      <c r="C57" s="54">
        <v>8946</v>
      </c>
      <c r="D57" s="54">
        <v>5894</v>
      </c>
      <c r="E57" s="54">
        <v>22100</v>
      </c>
    </row>
    <row r="58" spans="1:5">
      <c r="A58" s="44">
        <v>2022</v>
      </c>
      <c r="C58" s="54">
        <v>8642</v>
      </c>
      <c r="D58" s="54">
        <v>6514</v>
      </c>
      <c r="E58" s="54">
        <v>24192</v>
      </c>
    </row>
    <row r="59" spans="1:5">
      <c r="A59" s="44"/>
      <c r="C59" s="12"/>
      <c r="D59" s="12"/>
    </row>
    <row r="60" spans="1:5">
      <c r="A60" s="44"/>
      <c r="C60" s="12"/>
      <c r="D60" s="12"/>
    </row>
    <row r="61" spans="1:5">
      <c r="A61" s="44"/>
      <c r="C61" s="12"/>
      <c r="D61" s="12"/>
    </row>
    <row r="62" spans="1:5">
      <c r="A62" s="44"/>
      <c r="C62" s="12"/>
      <c r="D62" s="12"/>
    </row>
    <row r="63" spans="1:5">
      <c r="A63" s="44"/>
      <c r="C63" s="12"/>
      <c r="D63" s="12"/>
    </row>
    <row r="64" spans="1:5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C99" s="12"/>
      <c r="D99" s="12"/>
    </row>
    <row r="100" spans="1:4">
      <c r="C100" s="12"/>
      <c r="D100" s="12"/>
    </row>
    <row r="101" spans="1:4">
      <c r="C101" s="12"/>
      <c r="D101" s="12"/>
    </row>
  </sheetData>
  <mergeCells count="1">
    <mergeCell ref="C8:E8"/>
  </mergeCells>
  <hyperlinks>
    <hyperlink ref="A1" location="Índice!A1" display="Voltar" xr:uid="{D8E923FF-6A7E-4C79-A3D2-CDE144771F3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0973-40C0-4D46-903E-73D19A035F73}">
  <sheetPr>
    <tabColor rgb="FF00B0F0"/>
  </sheetPr>
  <dimension ref="A1:DZ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P12" sqref="P12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Índice!BD34</f>
        <v>Gráfico 53 - Emissões evitadas pelo uso de etanol anidro e hidratado</v>
      </c>
      <c r="D5" s="13"/>
    </row>
    <row r="6" spans="1:130">
      <c r="C6" s="68"/>
    </row>
    <row r="7" spans="1:130" ht="30" customHeight="1">
      <c r="A7" s="74" t="s">
        <v>31</v>
      </c>
      <c r="C7" s="50" t="s">
        <v>324</v>
      </c>
      <c r="D7" s="50" t="s">
        <v>325</v>
      </c>
    </row>
    <row r="8" spans="1:130" ht="15.6">
      <c r="B8" s="4"/>
      <c r="C8" s="32" t="s">
        <v>328</v>
      </c>
      <c r="D8" s="32"/>
    </row>
    <row r="9" spans="1:130">
      <c r="A9" s="44">
        <v>1970</v>
      </c>
      <c r="B9" s="6"/>
      <c r="C9" s="41">
        <v>0.5</v>
      </c>
      <c r="D9" s="9" t="s">
        <v>326</v>
      </c>
      <c r="E9" s="11"/>
      <c r="F9" s="42"/>
      <c r="H9" s="11"/>
      <c r="I9" s="42"/>
    </row>
    <row r="10" spans="1:130">
      <c r="A10" s="44">
        <v>1971</v>
      </c>
      <c r="B10" s="6"/>
      <c r="C10" s="41">
        <v>0.7</v>
      </c>
      <c r="D10" s="9" t="s">
        <v>326</v>
      </c>
      <c r="E10" s="11"/>
      <c r="F10" s="42"/>
      <c r="I10" s="42"/>
    </row>
    <row r="11" spans="1:130">
      <c r="A11" s="44">
        <v>1972</v>
      </c>
      <c r="B11" s="6"/>
      <c r="C11" s="41">
        <v>1</v>
      </c>
      <c r="D11" s="9" t="s">
        <v>326</v>
      </c>
      <c r="F11" s="11"/>
      <c r="G11" s="42"/>
      <c r="J11" s="42"/>
    </row>
    <row r="12" spans="1:130">
      <c r="A12" s="44">
        <v>1973</v>
      </c>
      <c r="B12" s="6"/>
      <c r="C12" s="41">
        <v>0.8</v>
      </c>
      <c r="D12" s="9" t="s">
        <v>326</v>
      </c>
      <c r="G12" s="42"/>
      <c r="J12" s="42"/>
    </row>
    <row r="13" spans="1:130">
      <c r="A13" s="44">
        <v>1974</v>
      </c>
      <c r="B13" s="6"/>
      <c r="C13" s="41">
        <v>0.5</v>
      </c>
      <c r="D13" s="9" t="s">
        <v>326</v>
      </c>
      <c r="G13" s="42"/>
    </row>
    <row r="14" spans="1:130">
      <c r="A14" s="44">
        <v>1975</v>
      </c>
      <c r="B14" s="6"/>
      <c r="C14" s="9">
        <v>0.4</v>
      </c>
      <c r="D14" s="9" t="s">
        <v>326</v>
      </c>
    </row>
    <row r="15" spans="1:130">
      <c r="A15" s="44">
        <v>1976</v>
      </c>
      <c r="B15" s="6"/>
      <c r="C15" s="9">
        <v>0.4</v>
      </c>
      <c r="D15" s="9" t="s">
        <v>326</v>
      </c>
    </row>
    <row r="16" spans="1:130">
      <c r="A16" s="44">
        <v>1977</v>
      </c>
      <c r="B16" s="6"/>
      <c r="C16" s="9">
        <v>1.6</v>
      </c>
      <c r="D16" s="9" t="s">
        <v>326</v>
      </c>
    </row>
    <row r="17" spans="1:12">
      <c r="A17" s="44">
        <v>1978</v>
      </c>
      <c r="B17" s="6"/>
      <c r="C17" s="9">
        <v>3.9</v>
      </c>
      <c r="D17" s="9">
        <v>0</v>
      </c>
      <c r="J17" s="42"/>
    </row>
    <row r="18" spans="1:12">
      <c r="A18" s="44">
        <v>1979</v>
      </c>
      <c r="B18" s="6"/>
      <c r="C18" s="9">
        <v>5.7</v>
      </c>
      <c r="D18" s="9">
        <v>0</v>
      </c>
      <c r="J18" s="42"/>
    </row>
    <row r="19" spans="1:12">
      <c r="A19" s="44">
        <v>1980</v>
      </c>
      <c r="B19" s="6"/>
      <c r="C19" s="9">
        <v>5.8</v>
      </c>
      <c r="D19" s="9">
        <v>0.5</v>
      </c>
    </row>
    <row r="20" spans="1:12">
      <c r="A20" s="44">
        <v>1981</v>
      </c>
      <c r="C20" s="9">
        <v>2.9</v>
      </c>
      <c r="D20" s="9">
        <v>1.6</v>
      </c>
      <c r="L20" s="12"/>
    </row>
    <row r="21" spans="1:12">
      <c r="A21" s="44">
        <v>1982</v>
      </c>
      <c r="C21" s="9">
        <v>5.2</v>
      </c>
      <c r="D21" s="9">
        <v>1.9</v>
      </c>
    </row>
    <row r="22" spans="1:12">
      <c r="A22" s="44">
        <v>1983</v>
      </c>
      <c r="C22" s="9">
        <v>5.6</v>
      </c>
      <c r="D22" s="9">
        <v>3.3</v>
      </c>
    </row>
    <row r="23" spans="1:12">
      <c r="A23" s="44">
        <v>1984</v>
      </c>
      <c r="C23" s="9">
        <v>5.3</v>
      </c>
      <c r="D23" s="9">
        <v>5.0999999999999996</v>
      </c>
    </row>
    <row r="24" spans="1:12">
      <c r="A24" s="44">
        <v>1985</v>
      </c>
      <c r="C24" s="9">
        <v>5.4</v>
      </c>
      <c r="D24" s="9">
        <v>6.8</v>
      </c>
    </row>
    <row r="25" spans="1:12">
      <c r="A25" s="44">
        <v>1986</v>
      </c>
      <c r="C25" s="9">
        <v>6.3</v>
      </c>
      <c r="D25" s="9">
        <v>9.4</v>
      </c>
    </row>
    <row r="26" spans="1:12">
      <c r="A26" s="44">
        <v>1987</v>
      </c>
      <c r="C26" s="9">
        <v>5.5</v>
      </c>
      <c r="D26" s="9">
        <v>10</v>
      </c>
    </row>
    <row r="27" spans="1:12">
      <c r="A27" s="44">
        <v>1988</v>
      </c>
      <c r="C27" s="9">
        <v>5</v>
      </c>
      <c r="D27" s="9">
        <v>10.9</v>
      </c>
    </row>
    <row r="28" spans="1:12">
      <c r="A28" s="44">
        <v>1989</v>
      </c>
      <c r="C28" s="9">
        <v>4.2</v>
      </c>
      <c r="D28" s="9">
        <v>12.4</v>
      </c>
    </row>
    <row r="29" spans="1:12">
      <c r="A29" s="44">
        <v>1990</v>
      </c>
      <c r="C29" s="9">
        <v>3.1</v>
      </c>
      <c r="D29" s="9">
        <v>11.4</v>
      </c>
    </row>
    <row r="30" spans="1:12">
      <c r="A30" s="44">
        <v>1991</v>
      </c>
      <c r="C30" s="9">
        <v>4.2</v>
      </c>
      <c r="D30" s="9">
        <v>11.4</v>
      </c>
    </row>
    <row r="31" spans="1:12">
      <c r="A31" s="44">
        <v>1992</v>
      </c>
      <c r="C31" s="9">
        <v>5.7</v>
      </c>
      <c r="D31" s="9">
        <v>10.5</v>
      </c>
    </row>
    <row r="32" spans="1:12">
      <c r="A32" s="44">
        <v>1993</v>
      </c>
      <c r="C32" s="9">
        <v>6.2</v>
      </c>
      <c r="D32" s="9">
        <v>10.8</v>
      </c>
    </row>
    <row r="33" spans="1:4">
      <c r="A33" s="44">
        <v>1994</v>
      </c>
      <c r="C33" s="9">
        <v>8</v>
      </c>
      <c r="D33" s="9">
        <v>10.9</v>
      </c>
    </row>
    <row r="34" spans="1:4">
      <c r="A34" s="44">
        <v>1995</v>
      </c>
      <c r="C34" s="9">
        <v>8.6</v>
      </c>
      <c r="D34" s="9">
        <v>11.1</v>
      </c>
    </row>
    <row r="35" spans="1:4">
      <c r="A35" s="44">
        <v>1996</v>
      </c>
      <c r="C35" s="9">
        <v>10.4</v>
      </c>
      <c r="D35" s="9">
        <v>10.9</v>
      </c>
    </row>
    <row r="36" spans="1:4">
      <c r="A36" s="44">
        <v>1997</v>
      </c>
      <c r="C36" s="9">
        <v>12.9</v>
      </c>
      <c r="D36" s="9">
        <v>9.3000000000000007</v>
      </c>
    </row>
    <row r="37" spans="1:4">
      <c r="A37" s="44">
        <v>1998</v>
      </c>
      <c r="C37" s="9">
        <v>13.7</v>
      </c>
      <c r="D37" s="9">
        <v>8.6</v>
      </c>
    </row>
    <row r="38" spans="1:4">
      <c r="A38" s="44">
        <v>1999</v>
      </c>
      <c r="C38" s="9">
        <v>15.4</v>
      </c>
      <c r="D38" s="9">
        <v>7.9</v>
      </c>
    </row>
    <row r="39" spans="1:4">
      <c r="A39" s="44">
        <v>2000</v>
      </c>
      <c r="C39" s="9">
        <v>14.6</v>
      </c>
      <c r="D39" s="9">
        <v>6.1</v>
      </c>
    </row>
    <row r="40" spans="1:4">
      <c r="A40" s="44">
        <v>2001</v>
      </c>
      <c r="C40" s="9">
        <v>15.4</v>
      </c>
      <c r="D40" s="9">
        <v>4.8</v>
      </c>
    </row>
    <row r="41" spans="1:4">
      <c r="A41" s="44">
        <v>2002</v>
      </c>
      <c r="C41" s="9">
        <v>18.600000000000001</v>
      </c>
      <c r="D41" s="9">
        <v>4.8</v>
      </c>
    </row>
    <row r="42" spans="1:4">
      <c r="A42" s="44">
        <v>2003</v>
      </c>
      <c r="C42" s="9">
        <v>18.600000000000001</v>
      </c>
      <c r="D42" s="9">
        <v>4.2</v>
      </c>
    </row>
    <row r="43" spans="1:4">
      <c r="A43" s="44">
        <v>2004</v>
      </c>
      <c r="C43" s="9">
        <v>19.100000000000001</v>
      </c>
      <c r="D43" s="9">
        <v>5.4</v>
      </c>
    </row>
    <row r="44" spans="1:4">
      <c r="A44" s="44">
        <v>2005</v>
      </c>
      <c r="C44" s="9">
        <v>19.600000000000001</v>
      </c>
      <c r="D44" s="9">
        <v>6.3</v>
      </c>
    </row>
    <row r="45" spans="1:4">
      <c r="A45" s="44">
        <v>2006</v>
      </c>
      <c r="C45" s="9">
        <v>13.3</v>
      </c>
      <c r="D45" s="9">
        <v>7.9</v>
      </c>
    </row>
    <row r="46" spans="1:4">
      <c r="A46" s="44">
        <v>2007</v>
      </c>
      <c r="C46" s="9">
        <v>16</v>
      </c>
      <c r="D46" s="9">
        <v>11.6</v>
      </c>
    </row>
    <row r="47" spans="1:4">
      <c r="A47" s="44">
        <v>2008</v>
      </c>
      <c r="C47" s="9">
        <v>17</v>
      </c>
      <c r="D47" s="9">
        <v>16.399999999999999</v>
      </c>
    </row>
    <row r="48" spans="1:4">
      <c r="A48" s="44">
        <v>2009</v>
      </c>
      <c r="C48" s="9">
        <v>16.3</v>
      </c>
      <c r="D48" s="9">
        <v>18.399999999999999</v>
      </c>
    </row>
    <row r="49" spans="1:4">
      <c r="A49" s="44">
        <v>2010</v>
      </c>
      <c r="C49" s="9">
        <v>18.2</v>
      </c>
      <c r="D49" s="9">
        <v>18</v>
      </c>
    </row>
    <row r="50" spans="1:4">
      <c r="A50" s="44">
        <v>2011</v>
      </c>
      <c r="C50" s="9">
        <v>21.6</v>
      </c>
      <c r="D50" s="9">
        <v>13.6</v>
      </c>
    </row>
    <row r="51" spans="1:4">
      <c r="A51" s="44">
        <v>2012</v>
      </c>
      <c r="C51" s="9">
        <v>19.899999999999999</v>
      </c>
      <c r="D51" s="9">
        <v>12.6</v>
      </c>
    </row>
    <row r="52" spans="1:4">
      <c r="A52" s="44">
        <v>2013</v>
      </c>
      <c r="C52" s="9">
        <v>24.8</v>
      </c>
      <c r="D52" s="9">
        <v>14.7</v>
      </c>
    </row>
    <row r="53" spans="1:4">
      <c r="A53" s="44">
        <v>2014</v>
      </c>
      <c r="C53" s="9">
        <v>28.2</v>
      </c>
      <c r="D53" s="9">
        <v>15.6</v>
      </c>
    </row>
    <row r="54" spans="1:4">
      <c r="A54" s="44">
        <v>2015</v>
      </c>
      <c r="C54" s="9">
        <v>28.1</v>
      </c>
      <c r="D54" s="9">
        <v>21</v>
      </c>
    </row>
    <row r="55" spans="1:4">
      <c r="A55" s="44">
        <v>2016</v>
      </c>
      <c r="C55" s="9">
        <v>28.5</v>
      </c>
      <c r="D55" s="9">
        <v>17.399999999999999</v>
      </c>
    </row>
    <row r="56" spans="1:4">
      <c r="A56" s="44">
        <v>2017</v>
      </c>
      <c r="C56" s="9">
        <v>31</v>
      </c>
      <c r="D56" s="9">
        <v>16.2</v>
      </c>
    </row>
    <row r="57" spans="1:4">
      <c r="A57" s="44">
        <v>2018</v>
      </c>
      <c r="C57" s="9">
        <v>26.2</v>
      </c>
      <c r="D57" s="9">
        <v>22.5</v>
      </c>
    </row>
    <row r="58" spans="1:4">
      <c r="A58" s="44">
        <v>2019</v>
      </c>
      <c r="C58" s="9">
        <v>27.1</v>
      </c>
      <c r="D58" s="9">
        <v>26</v>
      </c>
    </row>
    <row r="59" spans="1:4">
      <c r="A59" s="44">
        <v>2020</v>
      </c>
      <c r="C59" s="9">
        <v>25.1</v>
      </c>
      <c r="D59" s="9">
        <v>22.1</v>
      </c>
    </row>
    <row r="60" spans="1:4">
      <c r="A60" s="44">
        <v>2021</v>
      </c>
      <c r="C60" s="9">
        <v>28.3</v>
      </c>
      <c r="D60" s="9">
        <v>19.600000000000001</v>
      </c>
    </row>
    <row r="61" spans="1:4">
      <c r="A61" s="44">
        <v>2022</v>
      </c>
      <c r="C61" s="9">
        <v>31.3</v>
      </c>
      <c r="D61" s="9">
        <v>18.899999999999999</v>
      </c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hyperlinks>
    <hyperlink ref="A1" location="Índice!A1" display="Voltar" xr:uid="{A71AD418-2228-42CC-BC9C-ACF571E1839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622B-3E11-4C64-81FB-FB53399F2D60}">
  <sheetPr>
    <tabColor rgb="FF00B0F0"/>
  </sheetPr>
  <dimension ref="A1:DZ104"/>
  <sheetViews>
    <sheetView showGridLines="0" workbookViewId="0">
      <pane xSplit="1" ySplit="2" topLeftCell="F3" activePane="bottomRight" state="frozen"/>
      <selection pane="topRight" activeCell="B1" sqref="B1"/>
      <selection pane="bottomLeft" activeCell="A6" sqref="A6"/>
      <selection pane="bottomRight" activeCell="H29" sqref="H29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3" width="14.44140625" style="2" customWidth="1"/>
    <col min="4" max="4" width="17.5546875" style="2" customWidth="1"/>
    <col min="5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Índice!BD38</f>
        <v>Gráfico 54 - Produção mensal do etanol de cana (1G e 2G) e de milho em 2022</v>
      </c>
      <c r="D5" s="13"/>
    </row>
    <row r="6" spans="1:130">
      <c r="C6" s="68"/>
    </row>
    <row r="7" spans="1:130">
      <c r="A7" s="74" t="s">
        <v>204</v>
      </c>
      <c r="C7" s="50" t="s">
        <v>240</v>
      </c>
      <c r="D7" s="50" t="s">
        <v>241</v>
      </c>
      <c r="E7" s="50" t="s">
        <v>237</v>
      </c>
    </row>
    <row r="8" spans="1:130">
      <c r="B8" s="4"/>
      <c r="C8" s="177" t="s">
        <v>45</v>
      </c>
      <c r="D8" s="177"/>
      <c r="E8" s="177"/>
    </row>
    <row r="9" spans="1:130">
      <c r="A9" s="22">
        <v>44562</v>
      </c>
      <c r="C9" s="138">
        <f>E9-D9</f>
        <v>264627</v>
      </c>
      <c r="D9" s="138">
        <v>306075</v>
      </c>
      <c r="E9" s="138">
        <v>570702</v>
      </c>
      <c r="F9" s="42"/>
      <c r="H9" s="11"/>
      <c r="I9" s="42"/>
    </row>
    <row r="10" spans="1:130">
      <c r="A10" s="22">
        <v>44593</v>
      </c>
      <c r="C10" s="138">
        <f t="shared" ref="C10:C20" si="0">E10-D10</f>
        <v>130335</v>
      </c>
      <c r="D10" s="138">
        <v>275961</v>
      </c>
      <c r="E10" s="138">
        <v>406296</v>
      </c>
      <c r="F10" s="42"/>
      <c r="I10" s="42"/>
    </row>
    <row r="11" spans="1:130">
      <c r="A11" s="22">
        <v>44621</v>
      </c>
      <c r="C11" s="138">
        <f t="shared" si="0"/>
        <v>151600</v>
      </c>
      <c r="D11" s="138">
        <v>305009</v>
      </c>
      <c r="E11" s="138">
        <v>456609</v>
      </c>
      <c r="F11" s="11"/>
      <c r="G11" s="42"/>
      <c r="J11" s="42"/>
    </row>
    <row r="12" spans="1:130">
      <c r="A12" s="22">
        <v>44652</v>
      </c>
      <c r="C12" s="138">
        <f t="shared" si="0"/>
        <v>1201263</v>
      </c>
      <c r="D12" s="138">
        <v>280991</v>
      </c>
      <c r="E12" s="138">
        <v>1482254</v>
      </c>
      <c r="G12" s="42"/>
      <c r="J12" s="42"/>
    </row>
    <row r="13" spans="1:130">
      <c r="A13" s="22">
        <v>44682</v>
      </c>
      <c r="C13" s="138">
        <f t="shared" si="0"/>
        <v>3469451</v>
      </c>
      <c r="D13" s="138">
        <v>315387</v>
      </c>
      <c r="E13" s="138">
        <v>3784838</v>
      </c>
      <c r="G13" s="42"/>
    </row>
    <row r="14" spans="1:130">
      <c r="A14" s="22">
        <v>44713</v>
      </c>
      <c r="C14" s="138">
        <f t="shared" si="0"/>
        <v>3603239</v>
      </c>
      <c r="D14" s="138">
        <v>365384</v>
      </c>
      <c r="E14" s="138">
        <v>3968623</v>
      </c>
    </row>
    <row r="15" spans="1:130">
      <c r="A15" s="22">
        <v>44743</v>
      </c>
      <c r="C15" s="138">
        <f t="shared" si="0"/>
        <v>4420020</v>
      </c>
      <c r="D15" s="138">
        <v>364000</v>
      </c>
      <c r="E15" s="138">
        <v>4784020</v>
      </c>
    </row>
    <row r="16" spans="1:130">
      <c r="A16" s="22">
        <v>44774</v>
      </c>
      <c r="C16" s="138">
        <f t="shared" si="0"/>
        <v>4058733</v>
      </c>
      <c r="D16" s="138">
        <v>363120</v>
      </c>
      <c r="E16" s="138">
        <v>4421853</v>
      </c>
    </row>
    <row r="17" spans="1:12">
      <c r="A17" s="22">
        <v>44805</v>
      </c>
      <c r="C17" s="138">
        <f t="shared" si="0"/>
        <v>3467044</v>
      </c>
      <c r="D17" s="138">
        <v>385013</v>
      </c>
      <c r="E17" s="138">
        <v>3852057</v>
      </c>
      <c r="J17" s="42"/>
    </row>
    <row r="18" spans="1:12">
      <c r="A18" s="22">
        <v>44835</v>
      </c>
      <c r="C18" s="138">
        <f t="shared" si="0"/>
        <v>2948867</v>
      </c>
      <c r="D18" s="138">
        <v>392566</v>
      </c>
      <c r="E18" s="138">
        <v>3341433</v>
      </c>
      <c r="J18" s="42"/>
    </row>
    <row r="19" spans="1:12">
      <c r="A19" s="22">
        <v>44866</v>
      </c>
      <c r="C19" s="138">
        <f t="shared" si="0"/>
        <v>2126061</v>
      </c>
      <c r="D19" s="138">
        <v>385596</v>
      </c>
      <c r="E19" s="138">
        <v>2511657</v>
      </c>
    </row>
    <row r="20" spans="1:12">
      <c r="A20" s="22">
        <v>44896</v>
      </c>
      <c r="C20" s="138">
        <f t="shared" si="0"/>
        <v>653927</v>
      </c>
      <c r="D20" s="138">
        <v>402299</v>
      </c>
      <c r="E20" s="138">
        <v>1056226</v>
      </c>
      <c r="L20" s="12"/>
    </row>
    <row r="21" spans="1:12">
      <c r="A21" s="22"/>
      <c r="C21" s="140"/>
      <c r="D21" s="140"/>
      <c r="E21" s="140"/>
    </row>
    <row r="22" spans="1:12">
      <c r="A22" s="22"/>
      <c r="C22" s="12"/>
      <c r="D22" s="14"/>
    </row>
    <row r="23" spans="1:12">
      <c r="A23" s="22"/>
      <c r="C23" s="12"/>
      <c r="D23" s="12"/>
    </row>
    <row r="24" spans="1:12">
      <c r="A24" s="22"/>
      <c r="C24" s="12"/>
      <c r="D24" s="12"/>
    </row>
    <row r="25" spans="1:12">
      <c r="A25" s="22"/>
      <c r="C25" s="12"/>
      <c r="D25" s="12"/>
    </row>
    <row r="26" spans="1:12">
      <c r="A26" s="22"/>
      <c r="C26" s="22"/>
      <c r="D26" s="138"/>
      <c r="E26" s="138"/>
      <c r="F26" s="138"/>
    </row>
    <row r="27" spans="1:12">
      <c r="A27" s="22"/>
      <c r="C27" s="22"/>
      <c r="D27" s="138"/>
      <c r="E27" s="138"/>
      <c r="F27" s="138"/>
    </row>
    <row r="28" spans="1:12">
      <c r="A28" s="22"/>
      <c r="C28" s="22"/>
      <c r="D28" s="138"/>
      <c r="E28" s="138"/>
      <c r="F28" s="138"/>
    </row>
    <row r="29" spans="1:12">
      <c r="A29" s="22"/>
      <c r="C29" s="22"/>
      <c r="D29" s="138"/>
      <c r="E29" s="138"/>
      <c r="F29" s="138"/>
    </row>
    <row r="30" spans="1:12">
      <c r="A30" s="22"/>
      <c r="C30" s="22"/>
      <c r="D30" s="138"/>
      <c r="E30" s="138"/>
      <c r="F30" s="138"/>
    </row>
    <row r="31" spans="1:12">
      <c r="A31" s="22"/>
      <c r="C31" s="22"/>
      <c r="D31" s="138"/>
      <c r="E31" s="138"/>
      <c r="F31" s="138"/>
    </row>
    <row r="32" spans="1:12">
      <c r="A32" s="22"/>
      <c r="C32" s="22"/>
      <c r="D32" s="138"/>
      <c r="E32" s="138"/>
      <c r="F32" s="138"/>
    </row>
    <row r="33" spans="1:6">
      <c r="A33" s="44"/>
      <c r="C33" s="22"/>
      <c r="D33" s="138"/>
      <c r="E33" s="138"/>
      <c r="F33" s="138"/>
    </row>
    <row r="34" spans="1:6">
      <c r="A34" s="44"/>
      <c r="C34" s="22"/>
      <c r="D34" s="138"/>
      <c r="E34" s="138"/>
      <c r="F34" s="138"/>
    </row>
    <row r="35" spans="1:6">
      <c r="A35" s="44"/>
      <c r="C35" s="22"/>
      <c r="D35" s="138"/>
      <c r="E35" s="138"/>
      <c r="F35" s="138"/>
    </row>
    <row r="36" spans="1:6">
      <c r="A36" s="44"/>
      <c r="C36" s="22"/>
      <c r="D36" s="138"/>
      <c r="E36" s="138"/>
      <c r="F36" s="138"/>
    </row>
    <row r="37" spans="1:6">
      <c r="A37" s="44"/>
      <c r="C37" s="22"/>
      <c r="D37" s="138"/>
      <c r="E37" s="138"/>
      <c r="F37" s="138"/>
    </row>
    <row r="38" spans="1:6">
      <c r="A38" s="44"/>
      <c r="C38" s="12"/>
      <c r="D38" s="140"/>
      <c r="E38" s="140"/>
      <c r="F38" s="140"/>
    </row>
    <row r="39" spans="1:6">
      <c r="A39" s="44"/>
      <c r="C39" s="12"/>
      <c r="D39" s="12"/>
    </row>
    <row r="40" spans="1:6">
      <c r="A40" s="44"/>
      <c r="C40" s="12"/>
      <c r="D40" s="12"/>
    </row>
    <row r="41" spans="1:6">
      <c r="A41" s="44"/>
      <c r="C41" s="12"/>
      <c r="D41" s="12"/>
    </row>
    <row r="42" spans="1:6">
      <c r="A42" s="44"/>
      <c r="C42" s="12"/>
      <c r="D42" s="12"/>
    </row>
    <row r="43" spans="1:6">
      <c r="A43" s="44"/>
      <c r="C43" s="12"/>
      <c r="D43" s="12"/>
    </row>
    <row r="44" spans="1:6">
      <c r="A44" s="44"/>
      <c r="C44" s="12"/>
      <c r="D44" s="12"/>
    </row>
    <row r="45" spans="1:6">
      <c r="A45" s="44"/>
      <c r="C45" s="12"/>
      <c r="D45" s="12"/>
    </row>
    <row r="46" spans="1:6">
      <c r="A46" s="44"/>
      <c r="C46" s="12"/>
      <c r="D46" s="12"/>
    </row>
    <row r="47" spans="1:6">
      <c r="A47" s="44"/>
      <c r="C47" s="12"/>
      <c r="D47" s="12"/>
    </row>
    <row r="48" spans="1:6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mergeCells count="1">
    <mergeCell ref="C8:E8"/>
  </mergeCells>
  <hyperlinks>
    <hyperlink ref="A1" location="Índice!A1" display="Voltar" xr:uid="{070E7985-F457-47DB-B868-BDD0AAF2F958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F13B-0BDD-40FF-B1B1-913421FC2927}">
  <sheetPr>
    <tabColor rgb="FF00B0F0"/>
  </sheetPr>
  <dimension ref="A1:DZ104"/>
  <sheetViews>
    <sheetView showGridLines="0" workbookViewId="0">
      <pane xSplit="1" ySplit="2" topLeftCell="C3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3" width="14.44140625" style="2" customWidth="1"/>
    <col min="4" max="4" width="17.5546875" style="2" customWidth="1"/>
    <col min="5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Índice!BD42</f>
        <v>Gráfico 55 - Estoque mensal dos produtores do etanol em 2022</v>
      </c>
      <c r="D5" s="13"/>
    </row>
    <row r="6" spans="1:130">
      <c r="C6" s="68"/>
    </row>
    <row r="7" spans="1:130">
      <c r="A7" s="74" t="s">
        <v>204</v>
      </c>
      <c r="C7" s="50" t="s">
        <v>100</v>
      </c>
      <c r="D7" s="50" t="s">
        <v>101</v>
      </c>
      <c r="E7" s="50" t="s">
        <v>237</v>
      </c>
    </row>
    <row r="8" spans="1:130">
      <c r="B8" s="4"/>
      <c r="C8" s="177" t="s">
        <v>45</v>
      </c>
      <c r="D8" s="177"/>
      <c r="E8" s="177"/>
    </row>
    <row r="9" spans="1:130">
      <c r="A9" s="22">
        <v>44562</v>
      </c>
      <c r="C9" s="138">
        <v>3052997</v>
      </c>
      <c r="D9" s="139">
        <v>3572796</v>
      </c>
      <c r="E9" s="138">
        <v>6625793</v>
      </c>
      <c r="F9" s="42"/>
      <c r="H9" s="11"/>
      <c r="I9" s="42"/>
    </row>
    <row r="10" spans="1:130">
      <c r="A10" s="22">
        <v>44593</v>
      </c>
      <c r="C10" s="138">
        <v>2255788</v>
      </c>
      <c r="D10" s="139">
        <v>2647569</v>
      </c>
      <c r="E10" s="138">
        <v>4903357</v>
      </c>
      <c r="F10" s="42"/>
      <c r="I10" s="42"/>
    </row>
    <row r="11" spans="1:130">
      <c r="A11" s="22">
        <v>44621</v>
      </c>
      <c r="C11" s="138">
        <v>1208764</v>
      </c>
      <c r="D11" s="139">
        <v>1407336</v>
      </c>
      <c r="E11" s="138">
        <v>2616100</v>
      </c>
      <c r="F11" s="11"/>
      <c r="G11" s="42"/>
      <c r="J11" s="42"/>
    </row>
    <row r="12" spans="1:130">
      <c r="A12" s="22">
        <v>44652</v>
      </c>
      <c r="C12" s="138">
        <v>562556</v>
      </c>
      <c r="D12" s="139">
        <v>1194769</v>
      </c>
      <c r="E12" s="138">
        <v>1757325</v>
      </c>
      <c r="G12" s="42"/>
      <c r="J12" s="42"/>
    </row>
    <row r="13" spans="1:130">
      <c r="A13" s="22">
        <v>44682</v>
      </c>
      <c r="C13" s="138">
        <v>985255</v>
      </c>
      <c r="D13" s="139">
        <v>2030925</v>
      </c>
      <c r="E13" s="138">
        <v>3016180</v>
      </c>
      <c r="G13" s="42"/>
    </row>
    <row r="14" spans="1:130">
      <c r="A14" s="22">
        <v>44713</v>
      </c>
      <c r="C14" s="138">
        <v>1565960</v>
      </c>
      <c r="D14" s="138">
        <v>2834966</v>
      </c>
      <c r="E14" s="138">
        <v>4400926</v>
      </c>
    </row>
    <row r="15" spans="1:130">
      <c r="A15" s="22">
        <v>44743</v>
      </c>
      <c r="C15" s="138">
        <v>2490807</v>
      </c>
      <c r="D15" s="138">
        <v>4101051</v>
      </c>
      <c r="E15" s="138">
        <v>6591858</v>
      </c>
    </row>
    <row r="16" spans="1:130">
      <c r="A16" s="22">
        <v>44774</v>
      </c>
      <c r="C16" s="138">
        <v>3122974</v>
      </c>
      <c r="D16" s="138">
        <v>5115855</v>
      </c>
      <c r="E16" s="138">
        <v>8238829</v>
      </c>
    </row>
    <row r="17" spans="1:12">
      <c r="A17" s="22">
        <v>44805</v>
      </c>
      <c r="C17" s="138">
        <v>3625928</v>
      </c>
      <c r="D17" s="138">
        <v>5584363</v>
      </c>
      <c r="E17" s="138">
        <v>9210291</v>
      </c>
      <c r="J17" s="42"/>
    </row>
    <row r="18" spans="1:12">
      <c r="A18" s="22">
        <v>44835</v>
      </c>
      <c r="C18" s="138">
        <v>4075292</v>
      </c>
      <c r="D18" s="138">
        <v>5683482</v>
      </c>
      <c r="E18" s="138">
        <v>9758774</v>
      </c>
      <c r="J18" s="42"/>
    </row>
    <row r="19" spans="1:12">
      <c r="A19" s="22">
        <v>44866</v>
      </c>
      <c r="C19" s="138">
        <v>4145340</v>
      </c>
      <c r="D19" s="138">
        <v>5366794</v>
      </c>
      <c r="E19" s="138">
        <v>9512134</v>
      </c>
    </row>
    <row r="20" spans="1:12">
      <c r="A20" s="22">
        <v>44896</v>
      </c>
      <c r="C20" s="138">
        <v>3388868</v>
      </c>
      <c r="D20" s="138">
        <v>4311666</v>
      </c>
      <c r="E20" s="138">
        <v>7700534</v>
      </c>
      <c r="L20" s="12"/>
    </row>
    <row r="21" spans="1:12">
      <c r="A21" s="22"/>
      <c r="C21" s="12"/>
      <c r="D21" s="12"/>
    </row>
    <row r="22" spans="1:12">
      <c r="A22" s="22"/>
      <c r="C22" s="12"/>
      <c r="D22" s="12"/>
    </row>
    <row r="23" spans="1:12">
      <c r="A23" s="22"/>
      <c r="C23" s="12"/>
      <c r="D23" s="12"/>
    </row>
    <row r="24" spans="1:12">
      <c r="A24" s="22"/>
      <c r="C24" s="12"/>
      <c r="D24" s="12"/>
    </row>
    <row r="25" spans="1:12">
      <c r="A25" s="22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mergeCells count="1">
    <mergeCell ref="C8:E8"/>
  </mergeCells>
  <hyperlinks>
    <hyperlink ref="A1" location="Índice!A1" display="Voltar" xr:uid="{28BCE820-604A-472D-B958-0D74DD13BABC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B082-2297-491E-BAA2-F8E0BB1418F8}">
  <sheetPr>
    <tabColor rgb="FF00B0F0"/>
  </sheetPr>
  <dimension ref="A1:DZ104"/>
  <sheetViews>
    <sheetView showGridLines="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P19" sqref="P19"/>
    </sheetView>
  </sheetViews>
  <sheetFormatPr defaultColWidth="9.44140625" defaultRowHeight="14.4"/>
  <cols>
    <col min="1" max="1" width="14.5546875" style="72" bestFit="1" customWidth="1"/>
    <col min="2" max="2" width="8.5546875" style="2" customWidth="1"/>
    <col min="3" max="8" width="14.44140625" style="2" customWidth="1"/>
    <col min="9" max="12" width="9.44140625" style="2"/>
    <col min="13" max="13" width="10" style="2" bestFit="1" customWidth="1"/>
    <col min="14" max="16384" width="9.44140625" style="2"/>
  </cols>
  <sheetData>
    <row r="1" spans="1:130">
      <c r="A1" s="71" t="s">
        <v>5</v>
      </c>
      <c r="B1" s="1"/>
    </row>
    <row r="2" spans="1:130" s="56" customFormat="1" ht="23.4">
      <c r="A2" s="73"/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59"/>
      <c r="L2" s="59"/>
      <c r="M2" s="59"/>
      <c r="N2" s="5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</row>
    <row r="5" spans="1:130">
      <c r="C5" s="38" t="str">
        <f>Índice!BD46</f>
        <v>Gráfico 56 - Consumo mensal do etanol hidratado (média 2018-2022)</v>
      </c>
      <c r="D5" s="13"/>
    </row>
    <row r="6" spans="1:130">
      <c r="C6" s="68"/>
    </row>
    <row r="7" spans="1:130">
      <c r="A7" s="74" t="s">
        <v>204</v>
      </c>
      <c r="C7" s="49" t="s">
        <v>239</v>
      </c>
    </row>
    <row r="8" spans="1:130">
      <c r="B8" s="4"/>
      <c r="C8" s="32" t="s">
        <v>238</v>
      </c>
      <c r="D8" s="2" t="s">
        <v>242</v>
      </c>
      <c r="E8" s="2">
        <v>2022</v>
      </c>
    </row>
    <row r="9" spans="1:130">
      <c r="A9" s="22" t="s">
        <v>243</v>
      </c>
      <c r="B9" s="6"/>
      <c r="C9" s="77">
        <v>1.7181652000000001</v>
      </c>
      <c r="D9" s="77">
        <v>1.6725920000000001</v>
      </c>
      <c r="E9" s="85">
        <v>1.1324742201307603</v>
      </c>
      <c r="H9" s="11"/>
      <c r="I9" s="42"/>
    </row>
    <row r="10" spans="1:130">
      <c r="A10" s="22" t="s">
        <v>244</v>
      </c>
      <c r="B10" s="6"/>
      <c r="C10" s="77">
        <v>1.4992760000000001</v>
      </c>
      <c r="D10" s="77">
        <v>1.441821</v>
      </c>
      <c r="E10" s="85">
        <v>1.1727605126177532</v>
      </c>
      <c r="I10" s="42"/>
    </row>
    <row r="11" spans="1:130">
      <c r="A11" s="22" t="s">
        <v>245</v>
      </c>
      <c r="B11" s="6"/>
      <c r="C11" s="77">
        <v>1.5534774</v>
      </c>
      <c r="D11" s="77">
        <v>1.580792</v>
      </c>
      <c r="E11" s="85">
        <v>1.5898104879156474</v>
      </c>
      <c r="G11" s="42"/>
      <c r="J11" s="42"/>
    </row>
    <row r="12" spans="1:130">
      <c r="A12" s="22" t="s">
        <v>246</v>
      </c>
      <c r="B12" s="6"/>
      <c r="C12" s="77">
        <v>1.4509183999999999</v>
      </c>
      <c r="D12" s="77">
        <v>1.51767775</v>
      </c>
      <c r="E12" s="85">
        <v>1.4295791327194982</v>
      </c>
      <c r="G12" s="42"/>
      <c r="J12" s="42"/>
    </row>
    <row r="13" spans="1:130">
      <c r="A13" s="22" t="s">
        <v>247</v>
      </c>
      <c r="B13" s="6"/>
      <c r="C13" s="77">
        <v>1.5936558000000001</v>
      </c>
      <c r="D13" s="77">
        <v>1.6290439999999999</v>
      </c>
      <c r="E13" s="85">
        <v>1.5250498525102698</v>
      </c>
      <c r="G13" s="42"/>
    </row>
    <row r="14" spans="1:130">
      <c r="A14" s="22" t="s">
        <v>248</v>
      </c>
      <c r="B14" s="6"/>
      <c r="C14" s="77">
        <v>1.509347</v>
      </c>
      <c r="D14" s="77">
        <v>1.5218212499999999</v>
      </c>
      <c r="E14" s="77">
        <v>1.3576393974745498</v>
      </c>
    </row>
    <row r="15" spans="1:130">
      <c r="A15" s="22" t="s">
        <v>249</v>
      </c>
      <c r="B15" s="6"/>
      <c r="C15" s="77">
        <v>1.644126</v>
      </c>
      <c r="D15" s="77">
        <v>1.660766</v>
      </c>
      <c r="E15" s="77">
        <v>1.4264108340816288</v>
      </c>
    </row>
    <row r="16" spans="1:130">
      <c r="A16" s="22" t="s">
        <v>250</v>
      </c>
      <c r="B16" s="6"/>
      <c r="C16" s="77">
        <v>1.6995858000000001</v>
      </c>
      <c r="D16" s="77">
        <v>1.7230004999999999</v>
      </c>
      <c r="E16" s="77">
        <v>1.399326465082787</v>
      </c>
    </row>
    <row r="17" spans="1:12">
      <c r="A17" s="22" t="s">
        <v>251</v>
      </c>
      <c r="B17" s="6"/>
      <c r="C17" s="77">
        <v>1.690785</v>
      </c>
      <c r="D17" s="77">
        <v>1.6761090000000001</v>
      </c>
      <c r="E17" s="77">
        <v>1.4702036487266756</v>
      </c>
      <c r="J17" s="42"/>
    </row>
    <row r="18" spans="1:12">
      <c r="A18" s="22" t="s">
        <v>252</v>
      </c>
      <c r="B18" s="6"/>
      <c r="C18" s="77">
        <v>1.8173702</v>
      </c>
      <c r="D18" s="77">
        <v>1.788894</v>
      </c>
      <c r="E18" s="77">
        <v>1.4816176737873474</v>
      </c>
      <c r="J18" s="42"/>
    </row>
    <row r="19" spans="1:12">
      <c r="A19" s="22" t="s">
        <v>253</v>
      </c>
      <c r="B19" s="6"/>
      <c r="C19" s="77">
        <v>1.6930828</v>
      </c>
      <c r="D19" s="77">
        <v>1.6753247499999999</v>
      </c>
      <c r="E19" s="77">
        <v>1.4273368737799643</v>
      </c>
    </row>
    <row r="20" spans="1:12">
      <c r="A20" s="22" t="s">
        <v>228</v>
      </c>
      <c r="C20" s="77">
        <v>1.7441138</v>
      </c>
      <c r="D20" s="77">
        <v>1.692796</v>
      </c>
      <c r="E20" s="77">
        <v>1.5324979011731199</v>
      </c>
      <c r="L20" s="12"/>
    </row>
    <row r="21" spans="1:12">
      <c r="A21" s="22"/>
      <c r="C21" s="12"/>
      <c r="D21" s="12"/>
    </row>
    <row r="22" spans="1:12">
      <c r="A22" s="22"/>
      <c r="C22" s="12"/>
      <c r="D22" s="12"/>
    </row>
    <row r="23" spans="1:12">
      <c r="A23" s="22"/>
      <c r="C23" s="12"/>
      <c r="D23" s="12"/>
    </row>
    <row r="24" spans="1:12">
      <c r="A24" s="22"/>
      <c r="C24" s="18"/>
      <c r="D24" s="12"/>
    </row>
    <row r="25" spans="1:12">
      <c r="A25" s="22"/>
      <c r="C25" s="12"/>
      <c r="D25" s="12"/>
    </row>
    <row r="26" spans="1:12">
      <c r="A26" s="22"/>
      <c r="C26" s="12"/>
      <c r="D26" s="12"/>
    </row>
    <row r="27" spans="1:12">
      <c r="A27" s="22"/>
      <c r="C27" s="12"/>
      <c r="D27" s="12"/>
    </row>
    <row r="28" spans="1:12">
      <c r="A28" s="22"/>
      <c r="C28" s="12"/>
      <c r="D28" s="12"/>
    </row>
    <row r="29" spans="1:12">
      <c r="A29" s="22"/>
      <c r="C29" s="12"/>
      <c r="D29" s="12"/>
    </row>
    <row r="30" spans="1:12">
      <c r="A30" s="22"/>
      <c r="C30" s="12"/>
      <c r="D30" s="12"/>
    </row>
    <row r="31" spans="1:12">
      <c r="A31" s="22"/>
      <c r="C31" s="12"/>
      <c r="D31" s="12"/>
    </row>
    <row r="32" spans="1:12">
      <c r="A32" s="22"/>
      <c r="C32" s="12"/>
      <c r="D32" s="12"/>
    </row>
    <row r="33" spans="1:4">
      <c r="A33" s="44"/>
      <c r="C33" s="12"/>
      <c r="D33" s="12"/>
    </row>
    <row r="34" spans="1:4">
      <c r="A34" s="44"/>
      <c r="C34" s="12"/>
      <c r="D34" s="12"/>
    </row>
    <row r="35" spans="1:4">
      <c r="A35" s="44"/>
      <c r="C35" s="12"/>
      <c r="D35" s="12"/>
    </row>
    <row r="36" spans="1:4">
      <c r="A36" s="44"/>
      <c r="C36" s="12"/>
      <c r="D36" s="12"/>
    </row>
    <row r="37" spans="1:4">
      <c r="A37" s="44"/>
      <c r="C37" s="12"/>
      <c r="D37" s="12"/>
    </row>
    <row r="38" spans="1:4">
      <c r="A38" s="44"/>
      <c r="C38" s="12"/>
      <c r="D38" s="12"/>
    </row>
    <row r="39" spans="1:4">
      <c r="A39" s="44"/>
      <c r="C39" s="12"/>
      <c r="D39" s="12"/>
    </row>
    <row r="40" spans="1:4">
      <c r="A40" s="44"/>
      <c r="C40" s="12"/>
      <c r="D40" s="12"/>
    </row>
    <row r="41" spans="1:4">
      <c r="A41" s="44"/>
      <c r="C41" s="12"/>
      <c r="D41" s="12"/>
    </row>
    <row r="42" spans="1:4">
      <c r="A42" s="44"/>
      <c r="C42" s="12"/>
      <c r="D42" s="12"/>
    </row>
    <row r="43" spans="1:4">
      <c r="A43" s="44"/>
      <c r="C43" s="12"/>
      <c r="D43" s="12"/>
    </row>
    <row r="44" spans="1:4">
      <c r="A44" s="44"/>
      <c r="C44" s="12"/>
      <c r="D44" s="12"/>
    </row>
    <row r="45" spans="1:4">
      <c r="A45" s="44"/>
      <c r="C45" s="12"/>
      <c r="D45" s="12"/>
    </row>
    <row r="46" spans="1:4">
      <c r="A46" s="44"/>
      <c r="C46" s="12"/>
      <c r="D46" s="12"/>
    </row>
    <row r="47" spans="1:4">
      <c r="A47" s="44"/>
      <c r="C47" s="12"/>
      <c r="D47" s="12"/>
    </row>
    <row r="48" spans="1:4">
      <c r="A48" s="44"/>
      <c r="C48" s="12"/>
      <c r="D48" s="12"/>
    </row>
    <row r="49" spans="1:4">
      <c r="A49" s="44"/>
      <c r="C49" s="12"/>
      <c r="D49" s="12"/>
    </row>
    <row r="50" spans="1:4">
      <c r="A50" s="44"/>
      <c r="C50" s="12"/>
      <c r="D50" s="12"/>
    </row>
    <row r="51" spans="1:4">
      <c r="A51" s="44"/>
      <c r="C51" s="12"/>
      <c r="D51" s="12"/>
    </row>
    <row r="52" spans="1:4">
      <c r="A52" s="44"/>
      <c r="C52" s="12"/>
      <c r="D52" s="12"/>
    </row>
    <row r="53" spans="1:4">
      <c r="A53" s="44"/>
      <c r="C53" s="12"/>
      <c r="D53" s="12"/>
    </row>
    <row r="54" spans="1:4">
      <c r="A54" s="44"/>
      <c r="C54" s="12"/>
      <c r="D54" s="12"/>
    </row>
    <row r="55" spans="1:4">
      <c r="A55" s="44"/>
      <c r="C55" s="12"/>
      <c r="D55" s="12"/>
    </row>
    <row r="56" spans="1:4">
      <c r="A56" s="44"/>
      <c r="C56" s="12"/>
      <c r="D56" s="12"/>
    </row>
    <row r="57" spans="1:4">
      <c r="A57" s="44"/>
      <c r="C57" s="12"/>
      <c r="D57" s="12"/>
    </row>
    <row r="58" spans="1:4">
      <c r="A58" s="44"/>
      <c r="C58" s="12"/>
      <c r="D58" s="12"/>
    </row>
    <row r="59" spans="1:4">
      <c r="A59" s="44"/>
      <c r="C59" s="12"/>
      <c r="D59" s="12"/>
    </row>
    <row r="60" spans="1:4">
      <c r="A60" s="44"/>
      <c r="C60" s="12"/>
      <c r="D60" s="12"/>
    </row>
    <row r="61" spans="1:4">
      <c r="A61" s="44"/>
      <c r="C61" s="12"/>
      <c r="D61" s="12"/>
    </row>
    <row r="62" spans="1:4">
      <c r="A62" s="44"/>
      <c r="C62" s="12"/>
      <c r="D62" s="12"/>
    </row>
    <row r="63" spans="1:4">
      <c r="A63" s="44"/>
      <c r="C63" s="12"/>
      <c r="D63" s="12"/>
    </row>
    <row r="64" spans="1:4">
      <c r="A64" s="44"/>
      <c r="C64" s="12"/>
      <c r="D64" s="12"/>
    </row>
    <row r="65" spans="1:4">
      <c r="A65" s="44"/>
      <c r="C65" s="12"/>
      <c r="D65" s="12"/>
    </row>
    <row r="66" spans="1:4">
      <c r="A66" s="44"/>
      <c r="C66" s="12"/>
      <c r="D66" s="12"/>
    </row>
    <row r="67" spans="1:4">
      <c r="A67" s="44"/>
      <c r="C67" s="12"/>
      <c r="D67" s="12"/>
    </row>
    <row r="68" spans="1:4">
      <c r="A68" s="44"/>
      <c r="C68" s="12"/>
      <c r="D68" s="12"/>
    </row>
    <row r="69" spans="1:4">
      <c r="A69" s="44"/>
      <c r="C69" s="12"/>
      <c r="D69" s="12"/>
    </row>
    <row r="70" spans="1:4">
      <c r="A70" s="44"/>
      <c r="C70" s="12"/>
      <c r="D70" s="12"/>
    </row>
    <row r="71" spans="1:4">
      <c r="A71" s="44"/>
      <c r="C71" s="12"/>
      <c r="D71" s="12"/>
    </row>
    <row r="72" spans="1:4">
      <c r="A72" s="44"/>
      <c r="C72" s="12"/>
      <c r="D72" s="12"/>
    </row>
    <row r="73" spans="1:4">
      <c r="A73" s="44"/>
      <c r="C73" s="12"/>
      <c r="D73" s="12"/>
    </row>
    <row r="74" spans="1:4">
      <c r="A74" s="44"/>
      <c r="C74" s="12"/>
      <c r="D74" s="12"/>
    </row>
    <row r="75" spans="1:4">
      <c r="A75" s="44"/>
      <c r="C75" s="12"/>
      <c r="D75" s="12"/>
    </row>
    <row r="76" spans="1:4">
      <c r="A76" s="44"/>
      <c r="C76" s="12"/>
      <c r="D76" s="12"/>
    </row>
    <row r="77" spans="1:4">
      <c r="A77" s="44"/>
      <c r="C77" s="12"/>
      <c r="D77" s="12"/>
    </row>
    <row r="78" spans="1:4">
      <c r="A78" s="44"/>
      <c r="C78" s="12"/>
      <c r="D78" s="12"/>
    </row>
    <row r="79" spans="1:4">
      <c r="A79" s="44"/>
      <c r="C79" s="12"/>
      <c r="D79" s="12"/>
    </row>
    <row r="80" spans="1:4">
      <c r="A80" s="44"/>
      <c r="C80" s="12"/>
      <c r="D80" s="12"/>
    </row>
    <row r="81" spans="1:4">
      <c r="A81" s="44"/>
      <c r="C81" s="12"/>
      <c r="D81" s="12"/>
    </row>
    <row r="82" spans="1:4">
      <c r="A82" s="44"/>
      <c r="C82" s="12"/>
      <c r="D82" s="12"/>
    </row>
    <row r="83" spans="1:4">
      <c r="A83" s="44"/>
      <c r="C83" s="12"/>
      <c r="D83" s="12"/>
    </row>
    <row r="84" spans="1:4">
      <c r="A84" s="44"/>
      <c r="C84" s="12"/>
      <c r="D84" s="12"/>
    </row>
    <row r="85" spans="1:4">
      <c r="A85" s="44"/>
      <c r="C85" s="12"/>
      <c r="D85" s="12"/>
    </row>
    <row r="86" spans="1:4">
      <c r="A86" s="44"/>
      <c r="C86" s="12"/>
      <c r="D86" s="12"/>
    </row>
    <row r="87" spans="1:4">
      <c r="A87" s="44"/>
      <c r="C87" s="12"/>
      <c r="D87" s="12"/>
    </row>
    <row r="88" spans="1:4">
      <c r="A88" s="44"/>
      <c r="C88" s="12"/>
      <c r="D88" s="12"/>
    </row>
    <row r="89" spans="1:4">
      <c r="A89" s="44"/>
      <c r="C89" s="12"/>
      <c r="D89" s="12"/>
    </row>
    <row r="90" spans="1:4">
      <c r="A90" s="44"/>
      <c r="C90" s="12"/>
      <c r="D90" s="12"/>
    </row>
    <row r="91" spans="1:4">
      <c r="A91" s="44"/>
      <c r="C91" s="12"/>
      <c r="D91" s="12"/>
    </row>
    <row r="92" spans="1:4">
      <c r="A92" s="44"/>
      <c r="C92" s="12"/>
      <c r="D92" s="12"/>
    </row>
    <row r="93" spans="1:4">
      <c r="A93" s="44"/>
      <c r="C93" s="12"/>
      <c r="D93" s="12"/>
    </row>
    <row r="94" spans="1:4">
      <c r="A94" s="44"/>
      <c r="C94" s="12"/>
      <c r="D94" s="12"/>
    </row>
    <row r="95" spans="1:4">
      <c r="A95" s="44"/>
      <c r="C95" s="12"/>
      <c r="D95" s="12"/>
    </row>
    <row r="96" spans="1:4">
      <c r="A96" s="44"/>
      <c r="C96" s="12"/>
      <c r="D96" s="12"/>
    </row>
    <row r="97" spans="1:4">
      <c r="A97" s="44"/>
      <c r="C97" s="12"/>
      <c r="D97" s="12"/>
    </row>
    <row r="98" spans="1:4">
      <c r="A98" s="44"/>
      <c r="C98" s="12"/>
      <c r="D98" s="12"/>
    </row>
    <row r="99" spans="1:4">
      <c r="A99" s="44"/>
      <c r="C99" s="12"/>
      <c r="D99" s="12"/>
    </row>
    <row r="100" spans="1:4">
      <c r="A100" s="44"/>
      <c r="C100" s="12"/>
      <c r="D100" s="12"/>
    </row>
    <row r="101" spans="1:4">
      <c r="A101" s="44"/>
      <c r="C101" s="12"/>
      <c r="D101" s="12"/>
    </row>
    <row r="102" spans="1:4">
      <c r="C102" s="12"/>
      <c r="D102" s="12"/>
    </row>
    <row r="103" spans="1:4">
      <c r="C103" s="12"/>
      <c r="D103" s="12"/>
    </row>
    <row r="104" spans="1:4">
      <c r="C104" s="12"/>
      <c r="D104" s="12"/>
    </row>
  </sheetData>
  <phoneticPr fontId="16" type="noConversion"/>
  <hyperlinks>
    <hyperlink ref="A1" location="Índice!A1" display="Voltar" xr:uid="{FF493F75-F13F-4B79-B3CA-958DD35F58E2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Plan48"/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00B0F0"/>
  </sheetPr>
  <dimension ref="A1:EC37"/>
  <sheetViews>
    <sheetView showGridLines="0" zoomScaleNormal="100" workbookViewId="0">
      <pane xSplit="1" ySplit="3" topLeftCell="B6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ColWidth="9.44140625" defaultRowHeight="14.4"/>
  <cols>
    <col min="1" max="1" width="13" style="2" customWidth="1"/>
    <col min="2" max="2" width="8.5546875" style="2" customWidth="1"/>
    <col min="3" max="4" width="19.44140625" style="2" customWidth="1"/>
    <col min="5" max="5" width="17.5546875" style="2" customWidth="1"/>
    <col min="6" max="6" width="16.5546875" style="2" customWidth="1"/>
    <col min="7" max="16384" width="9.44140625" style="2"/>
  </cols>
  <sheetData>
    <row r="1" spans="1:133">
      <c r="A1" s="1" t="s">
        <v>5</v>
      </c>
      <c r="B1" s="1"/>
    </row>
    <row r="2" spans="1:133" ht="6" customHeight="1"/>
    <row r="3" spans="1:133" s="57" customFormat="1" ht="23.4">
      <c r="E3" s="10"/>
      <c r="G3" s="7" t="str">
        <f>Título_ACBio</f>
        <v>Análise de Conjuntura - Ano 2022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</row>
    <row r="6" spans="1:133">
      <c r="C6" s="3" t="str">
        <f>Índice!Q22</f>
        <v>Gráfico 5 - Colheita e Plantio mecanizados x Rendimento da cana</v>
      </c>
      <c r="D6" s="3"/>
      <c r="E6" s="3"/>
    </row>
    <row r="8" spans="1:133" ht="28.8">
      <c r="A8" s="4" t="s">
        <v>6</v>
      </c>
      <c r="C8" s="5" t="s">
        <v>36</v>
      </c>
      <c r="D8" s="5" t="s">
        <v>37</v>
      </c>
      <c r="E8" s="5" t="s">
        <v>38</v>
      </c>
      <c r="F8" s="19" t="s">
        <v>39</v>
      </c>
    </row>
    <row r="9" spans="1:133">
      <c r="B9" s="4"/>
      <c r="C9" s="32" t="s">
        <v>25</v>
      </c>
      <c r="D9" s="32"/>
      <c r="E9" s="32"/>
      <c r="F9" s="16" t="s">
        <v>40</v>
      </c>
    </row>
    <row r="10" spans="1:133">
      <c r="A10" s="6" t="s">
        <v>11</v>
      </c>
      <c r="B10" s="6"/>
      <c r="C10" s="18">
        <v>0.74039999999999995</v>
      </c>
      <c r="D10" s="18">
        <v>0.81989999999999996</v>
      </c>
      <c r="E10" s="18">
        <v>0.70699999999999996</v>
      </c>
      <c r="F10" s="17">
        <v>132.65</v>
      </c>
    </row>
    <row r="11" spans="1:133">
      <c r="A11" s="6" t="s">
        <v>12</v>
      </c>
      <c r="B11" s="6"/>
      <c r="C11" s="18">
        <v>0.767773296736735</v>
      </c>
      <c r="D11" s="18">
        <v>0.84313991213226502</v>
      </c>
      <c r="E11" s="18">
        <v>0.749</v>
      </c>
      <c r="F11" s="17">
        <v>136.5</v>
      </c>
    </row>
    <row r="12" spans="1:133">
      <c r="A12" s="6" t="s">
        <v>13</v>
      </c>
      <c r="B12" s="6"/>
      <c r="C12" s="18">
        <v>0.85112436318780704</v>
      </c>
      <c r="D12" s="18">
        <v>0.92969264812251495</v>
      </c>
      <c r="E12" s="18">
        <v>0.79400000000000004</v>
      </c>
      <c r="F12" s="17">
        <v>131.4</v>
      </c>
    </row>
    <row r="13" spans="1:133">
      <c r="A13" s="6" t="s">
        <v>14</v>
      </c>
      <c r="B13" s="6"/>
      <c r="C13" s="18">
        <v>0.89754200390646699</v>
      </c>
      <c r="D13" s="18">
        <v>0.94586946603198097</v>
      </c>
      <c r="E13" s="18">
        <v>0.79</v>
      </c>
      <c r="F13" s="17">
        <v>134.6</v>
      </c>
    </row>
    <row r="14" spans="1:133">
      <c r="A14" s="6" t="s">
        <v>15</v>
      </c>
      <c r="B14" s="6"/>
      <c r="C14" s="18">
        <v>0.91200000000000003</v>
      </c>
      <c r="D14" s="18">
        <v>0.96199999999999997</v>
      </c>
      <c r="E14" s="18">
        <v>0.78500000000000003</v>
      </c>
      <c r="F14" s="17">
        <v>136.80000000000001</v>
      </c>
    </row>
    <row r="15" spans="1:133">
      <c r="A15" s="6" t="s">
        <v>16</v>
      </c>
      <c r="B15" s="6"/>
      <c r="C15" s="18">
        <v>0.91600000000000004</v>
      </c>
      <c r="D15" s="18">
        <v>0.97</v>
      </c>
      <c r="E15" s="18">
        <v>0.73499999999999999</v>
      </c>
      <c r="F15" s="17">
        <v>138.4</v>
      </c>
    </row>
    <row r="16" spans="1:133">
      <c r="A16" s="6" t="s">
        <v>17</v>
      </c>
      <c r="B16" s="6"/>
      <c r="C16" s="18">
        <v>0.91787169467151497</v>
      </c>
      <c r="D16" s="18">
        <v>0.97653869424528905</v>
      </c>
      <c r="E16" s="18">
        <v>0.69499999999999995</v>
      </c>
      <c r="F16" s="17">
        <v>139.30000000000001</v>
      </c>
    </row>
    <row r="17" spans="1:7">
      <c r="A17" s="6" t="s">
        <v>18</v>
      </c>
      <c r="B17" s="6"/>
      <c r="C17" s="18">
        <v>0.89424382919013501</v>
      </c>
      <c r="D17" s="18">
        <v>0.97103220619758401</v>
      </c>
      <c r="E17" s="18">
        <v>0.629</v>
      </c>
      <c r="F17" s="17">
        <v>144.06486311566576</v>
      </c>
    </row>
    <row r="18" spans="1:7">
      <c r="A18" s="6" t="s">
        <v>19</v>
      </c>
      <c r="C18" s="18">
        <v>0.89353397628806397</v>
      </c>
      <c r="D18" s="18">
        <v>0.96942775934146397</v>
      </c>
      <c r="E18" s="18">
        <v>0.624</v>
      </c>
      <c r="F18" s="17">
        <v>141.6</v>
      </c>
    </row>
    <row r="19" spans="1:7">
      <c r="A19" s="6" t="s">
        <v>220</v>
      </c>
      <c r="C19" s="18">
        <v>0.90800000000000003</v>
      </c>
      <c r="D19" s="18">
        <v>0.98499999999999999</v>
      </c>
      <c r="E19" s="18">
        <v>0.6833475</v>
      </c>
      <c r="F19" s="17">
        <v>138.72999999999999</v>
      </c>
    </row>
    <row r="21" spans="1:7">
      <c r="D21" s="112"/>
      <c r="F21" s="112"/>
    </row>
    <row r="22" spans="1:7">
      <c r="C22" s="14"/>
      <c r="D22" s="14"/>
      <c r="E22" s="14"/>
      <c r="F22" s="14"/>
    </row>
    <row r="23" spans="1:7">
      <c r="E23" s="123"/>
    </row>
    <row r="24" spans="1:7">
      <c r="E24" s="123"/>
    </row>
    <row r="28" spans="1:7">
      <c r="D28" s="14"/>
      <c r="E28" s="18"/>
      <c r="F28" s="169"/>
      <c r="G28" s="169"/>
    </row>
    <row r="29" spans="1:7">
      <c r="D29" s="14"/>
      <c r="E29" s="18"/>
      <c r="F29" s="169"/>
      <c r="G29" s="169"/>
    </row>
    <row r="30" spans="1:7">
      <c r="D30" s="14"/>
      <c r="E30" s="18"/>
      <c r="F30" s="169"/>
      <c r="G30" s="169"/>
    </row>
    <row r="31" spans="1:7">
      <c r="D31" s="14"/>
      <c r="E31" s="18"/>
      <c r="F31" s="169"/>
      <c r="G31" s="169"/>
    </row>
    <row r="32" spans="1:7">
      <c r="D32" s="14"/>
      <c r="E32" s="18"/>
      <c r="F32" s="169"/>
      <c r="G32" s="169"/>
    </row>
    <row r="33" spans="4:7">
      <c r="D33" s="14"/>
      <c r="E33" s="18"/>
      <c r="F33" s="169"/>
      <c r="G33" s="169"/>
    </row>
    <row r="34" spans="4:7">
      <c r="D34" s="14"/>
      <c r="E34" s="18"/>
      <c r="F34" s="169"/>
      <c r="G34" s="169"/>
    </row>
    <row r="35" spans="4:7">
      <c r="D35" s="14"/>
      <c r="E35" s="18"/>
      <c r="F35" s="169"/>
      <c r="G35" s="169"/>
    </row>
    <row r="36" spans="4:7">
      <c r="D36" s="14"/>
      <c r="E36" s="18"/>
      <c r="F36" s="169"/>
      <c r="G36" s="169"/>
    </row>
    <row r="37" spans="4:7">
      <c r="D37" s="14"/>
      <c r="E37" s="18"/>
      <c r="F37" s="169"/>
      <c r="G37" s="169"/>
    </row>
  </sheetData>
  <hyperlinks>
    <hyperlink ref="A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rgb="FF00B0F0"/>
  </sheetPr>
  <dimension ref="A1:DZ2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D26" sqref="D26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7"/>
      <c r="F3" s="10"/>
      <c r="G3" s="57"/>
      <c r="H3" s="7" t="str">
        <f>Título_ACBio</f>
        <v>Análise de Conjuntura - Ano 2022</v>
      </c>
      <c r="I3" s="1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>
      <c r="C6" s="21" t="str">
        <f>Índice!Q26</f>
        <v>Gráfico 6 - Histórico anual do processamento de cana</v>
      </c>
      <c r="D6" s="3"/>
      <c r="E6" s="3"/>
    </row>
    <row r="8" spans="1:130" ht="15" customHeight="1">
      <c r="A8" s="4" t="s">
        <v>31</v>
      </c>
      <c r="C8" s="4" t="s">
        <v>41</v>
      </c>
    </row>
    <row r="9" spans="1:130">
      <c r="A9" s="4"/>
      <c r="C9" s="4"/>
    </row>
    <row r="10" spans="1:130">
      <c r="B10" s="4"/>
      <c r="C10" s="20" t="s">
        <v>42</v>
      </c>
    </row>
    <row r="11" spans="1:130">
      <c r="A11" s="6">
        <v>2013</v>
      </c>
      <c r="C11" s="9">
        <v>650.50514199999998</v>
      </c>
    </row>
    <row r="12" spans="1:130">
      <c r="A12" s="6">
        <v>2014</v>
      </c>
      <c r="C12" s="9">
        <v>633.39603799999998</v>
      </c>
    </row>
    <row r="13" spans="1:130">
      <c r="A13" s="6">
        <v>2015</v>
      </c>
      <c r="C13" s="9">
        <v>661.31905800000004</v>
      </c>
    </row>
    <row r="14" spans="1:130">
      <c r="A14" s="6">
        <v>2016</v>
      </c>
      <c r="C14" s="9">
        <v>671.46767299999999</v>
      </c>
      <c r="D14" s="11"/>
    </row>
    <row r="15" spans="1:130">
      <c r="A15" s="6">
        <v>2017</v>
      </c>
      <c r="C15" s="9">
        <v>635.71371599999998</v>
      </c>
    </row>
    <row r="16" spans="1:130">
      <c r="A16" s="6">
        <v>2018</v>
      </c>
      <c r="C16" s="9">
        <v>608.52213300000005</v>
      </c>
    </row>
    <row r="17" spans="1:3">
      <c r="A17" s="6">
        <v>2019</v>
      </c>
      <c r="C17" s="9">
        <v>654.08202000000006</v>
      </c>
    </row>
    <row r="18" spans="1:3">
      <c r="A18" s="6">
        <v>2020</v>
      </c>
      <c r="C18" s="9">
        <v>662.68558499999995</v>
      </c>
    </row>
    <row r="19" spans="1:3">
      <c r="A19" s="6">
        <v>2021</v>
      </c>
      <c r="C19" s="9">
        <v>581.44560000000001</v>
      </c>
    </row>
    <row r="20" spans="1:3">
      <c r="A20" s="6">
        <v>2022</v>
      </c>
      <c r="C20" s="9">
        <v>595.30610200000001</v>
      </c>
    </row>
    <row r="23" spans="1:3">
      <c r="C23" s="14"/>
    </row>
  </sheetData>
  <hyperlinks>
    <hyperlink ref="A1" location="Índice!A1" display="Voltar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rgb="FF00B0F0"/>
  </sheetPr>
  <dimension ref="A1:DZ2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ColWidth="9.44140625" defaultRowHeight="14.4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>
      <c r="A1" s="1" t="s">
        <v>5</v>
      </c>
      <c r="B1" s="1"/>
    </row>
    <row r="2" spans="1:130" ht="6" customHeight="1"/>
    <row r="3" spans="1:130" s="56" customFormat="1" ht="23.4">
      <c r="D3" s="7"/>
      <c r="E3" s="10"/>
      <c r="F3" s="10"/>
      <c r="G3" s="57"/>
      <c r="H3" s="7" t="str">
        <f>Título_ACBio</f>
        <v>Análise de Conjuntura - Ano 2022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6" spans="1:130">
      <c r="C6" s="21" t="str">
        <f>Índice!Q30</f>
        <v>Gráfico 7 - Produção brasileira de etanol de milho</v>
      </c>
      <c r="D6" s="3"/>
      <c r="E6" s="3"/>
    </row>
    <row r="8" spans="1:130" ht="15" customHeight="1">
      <c r="A8" s="4" t="s">
        <v>31</v>
      </c>
      <c r="C8" s="4" t="s">
        <v>46</v>
      </c>
      <c r="D8" s="4" t="s">
        <v>47</v>
      </c>
      <c r="E8" s="4" t="s">
        <v>48</v>
      </c>
    </row>
    <row r="9" spans="1:130" ht="15" customHeight="1">
      <c r="B9" s="4"/>
      <c r="C9" s="32" t="s">
        <v>49</v>
      </c>
      <c r="D9" s="32"/>
      <c r="E9" s="32"/>
    </row>
    <row r="10" spans="1:130">
      <c r="A10" s="6">
        <v>2013</v>
      </c>
      <c r="B10" s="6"/>
      <c r="C10" s="9">
        <v>3.3319999999999999</v>
      </c>
      <c r="D10" s="9">
        <v>7.1840000000000002</v>
      </c>
      <c r="E10" s="9">
        <v>10.516</v>
      </c>
      <c r="H10" s="11"/>
    </row>
    <row r="11" spans="1:130">
      <c r="A11" s="6">
        <v>2014</v>
      </c>
      <c r="B11" s="6"/>
      <c r="C11" s="9">
        <v>6.3120000000000003</v>
      </c>
      <c r="D11" s="9">
        <v>64.626999999999995</v>
      </c>
      <c r="E11" s="9">
        <v>70.938999999999993</v>
      </c>
    </row>
    <row r="12" spans="1:130">
      <c r="A12" s="6">
        <v>2015</v>
      </c>
      <c r="B12" s="6"/>
      <c r="C12" s="9">
        <v>13.147</v>
      </c>
      <c r="D12" s="9">
        <v>108.095</v>
      </c>
      <c r="E12" s="9">
        <v>121.242</v>
      </c>
    </row>
    <row r="13" spans="1:130">
      <c r="A13" s="6">
        <v>2016</v>
      </c>
      <c r="B13" s="6"/>
      <c r="C13" s="9">
        <v>34.552999999999997</v>
      </c>
      <c r="D13" s="9">
        <v>166.20500000000001</v>
      </c>
      <c r="E13" s="9">
        <v>200.75800000000001</v>
      </c>
    </row>
    <row r="14" spans="1:130">
      <c r="A14" s="6">
        <v>2017</v>
      </c>
      <c r="B14" s="6"/>
      <c r="C14" s="9">
        <v>77.83</v>
      </c>
      <c r="D14" s="9">
        <v>334.94</v>
      </c>
      <c r="E14" s="9">
        <v>412.77</v>
      </c>
    </row>
    <row r="15" spans="1:130">
      <c r="A15" s="6">
        <v>2018</v>
      </c>
      <c r="B15" s="6"/>
      <c r="C15" s="9">
        <v>182.29300000000001</v>
      </c>
      <c r="D15" s="9">
        <v>537.94299999999998</v>
      </c>
      <c r="E15" s="9">
        <v>720.23599999999999</v>
      </c>
    </row>
    <row r="16" spans="1:130">
      <c r="A16" s="6">
        <v>2019</v>
      </c>
      <c r="B16" s="6"/>
      <c r="C16" s="9">
        <v>398.49</v>
      </c>
      <c r="D16" s="9">
        <v>931.673</v>
      </c>
      <c r="E16" s="9">
        <v>1330.163</v>
      </c>
    </row>
    <row r="17" spans="1:5">
      <c r="A17" s="6">
        <v>2020</v>
      </c>
      <c r="B17" s="6"/>
      <c r="C17" s="9">
        <v>636.15899999999999</v>
      </c>
      <c r="D17" s="9">
        <v>1793.9939999999999</v>
      </c>
      <c r="E17" s="9">
        <v>2430.1529999999998</v>
      </c>
    </row>
    <row r="18" spans="1:5">
      <c r="A18" s="6">
        <v>2021</v>
      </c>
      <c r="B18" s="6"/>
      <c r="C18" s="9">
        <v>903.39400000000001</v>
      </c>
      <c r="D18" s="9">
        <v>2392.9920000000002</v>
      </c>
      <c r="E18" s="9">
        <v>3283.355</v>
      </c>
    </row>
    <row r="19" spans="1:5">
      <c r="A19" s="6">
        <v>2022</v>
      </c>
      <c r="B19" s="6"/>
      <c r="C19" s="9">
        <v>1521.221</v>
      </c>
      <c r="D19" s="9">
        <v>2620.1799999999998</v>
      </c>
      <c r="E19" s="9">
        <v>4141.4009999999998</v>
      </c>
    </row>
    <row r="20" spans="1:5">
      <c r="A20" s="6"/>
      <c r="B20" s="6"/>
      <c r="C20" s="9"/>
      <c r="D20" s="9"/>
      <c r="E20" s="9"/>
    </row>
    <row r="22" spans="1:5">
      <c r="C22" s="14"/>
      <c r="D22" s="14"/>
      <c r="E22" s="14"/>
    </row>
    <row r="27" spans="1:5">
      <c r="C27" s="11"/>
    </row>
  </sheetData>
  <hyperlinks>
    <hyperlink ref="A1" location="Índice!A1" display="Voltar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946D-DFAA-44E5-AEEB-3E4E781BD82E}">
  <sheetPr>
    <tabColor rgb="FF00B0F0"/>
  </sheetPr>
  <dimension ref="A1:EB103"/>
  <sheetViews>
    <sheetView showGridLines="0" zoomScaleNormal="100" workbookViewId="0">
      <pane xSplit="1" ySplit="2" topLeftCell="B3" activePane="bottomRight" state="frozen"/>
      <selection pane="topRight" activeCell="G17" sqref="G17"/>
      <selection pane="bottomLeft" activeCell="G17" sqref="G17"/>
      <selection pane="bottomRight" activeCell="L4" sqref="L4"/>
    </sheetView>
  </sheetViews>
  <sheetFormatPr defaultColWidth="9.44140625" defaultRowHeight="14.4"/>
  <cols>
    <col min="1" max="1" width="13" style="2" customWidth="1"/>
    <col min="2" max="2" width="8.5546875" style="2" customWidth="1"/>
    <col min="3" max="8" width="14.44140625" style="2" customWidth="1"/>
    <col min="9" max="22" width="9.44140625" style="2"/>
    <col min="23" max="29" width="9.6640625" style="2" customWidth="1"/>
    <col min="30" max="16384" width="9.44140625" style="2"/>
  </cols>
  <sheetData>
    <row r="1" spans="1:132">
      <c r="A1" s="1" t="s">
        <v>5</v>
      </c>
      <c r="B1" s="1"/>
    </row>
    <row r="2" spans="1:132" s="56" customFormat="1" ht="23.4">
      <c r="D2" s="7"/>
      <c r="E2" s="7"/>
      <c r="F2" s="7"/>
      <c r="G2" s="7"/>
      <c r="H2" s="7" t="str">
        <f>Título_ACBio</f>
        <v>Análise de Conjuntura - Ano 2022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5" spans="1:132">
      <c r="C5" s="21" t="str">
        <f>Índice!Q34</f>
        <v>Gráfico 8 - Produção brasileira de etanol (da cana e do milho)</v>
      </c>
      <c r="D5" s="13"/>
    </row>
    <row r="6" spans="1:132">
      <c r="C6" s="29"/>
    </row>
    <row r="7" spans="1:132" ht="28.8">
      <c r="A7" s="4" t="s">
        <v>31</v>
      </c>
      <c r="C7" s="5" t="s">
        <v>254</v>
      </c>
      <c r="D7" s="5" t="s">
        <v>255</v>
      </c>
      <c r="E7" s="5" t="s">
        <v>256</v>
      </c>
      <c r="F7" s="5" t="s">
        <v>257</v>
      </c>
      <c r="G7" s="19" t="s">
        <v>34</v>
      </c>
      <c r="U7" s="117"/>
      <c r="V7" s="117"/>
      <c r="W7" s="117" t="s">
        <v>254</v>
      </c>
      <c r="X7" s="117" t="s">
        <v>255</v>
      </c>
      <c r="Y7" s="117"/>
      <c r="Z7" s="117" t="s">
        <v>256</v>
      </c>
      <c r="AA7" s="117" t="s">
        <v>257</v>
      </c>
      <c r="AB7" s="117"/>
      <c r="AC7" s="117" t="s">
        <v>34</v>
      </c>
    </row>
    <row r="8" spans="1:132">
      <c r="B8" s="4"/>
      <c r="C8" s="32" t="s">
        <v>45</v>
      </c>
      <c r="D8" s="32"/>
      <c r="E8" s="32"/>
      <c r="F8" s="32"/>
      <c r="G8" s="43"/>
      <c r="U8" s="141"/>
      <c r="V8" s="117"/>
      <c r="W8" s="118"/>
      <c r="X8" s="118"/>
      <c r="Y8" s="118"/>
      <c r="Z8" s="118"/>
      <c r="AA8" s="118"/>
      <c r="AB8" s="118"/>
      <c r="AC8" s="118"/>
    </row>
    <row r="9" spans="1:132">
      <c r="A9" s="44">
        <v>2013</v>
      </c>
      <c r="B9" s="6"/>
      <c r="C9" s="12">
        <v>3.3319999999999999E-3</v>
      </c>
      <c r="D9" s="12">
        <v>11.702677</v>
      </c>
      <c r="E9" s="12">
        <v>7.1840000000000003E-3</v>
      </c>
      <c r="F9" s="12">
        <v>15.995323000000001</v>
      </c>
      <c r="G9" s="17">
        <v>27.708515999999999</v>
      </c>
      <c r="L9" s="42"/>
      <c r="M9" s="42"/>
      <c r="N9" s="42"/>
      <c r="O9" s="42"/>
      <c r="P9" s="42"/>
      <c r="U9" s="175">
        <v>2013</v>
      </c>
      <c r="V9" s="117" t="s">
        <v>124</v>
      </c>
      <c r="W9" s="118">
        <v>3332</v>
      </c>
      <c r="X9" s="118">
        <v>11702677</v>
      </c>
      <c r="Y9" s="118">
        <f>SUM(W9:X9)</f>
        <v>11706009</v>
      </c>
      <c r="Z9" s="118"/>
      <c r="AA9" s="118"/>
      <c r="AB9" s="118"/>
      <c r="AC9" s="118">
        <v>27708516</v>
      </c>
    </row>
    <row r="10" spans="1:132">
      <c r="A10" s="44">
        <v>2014</v>
      </c>
      <c r="B10" s="6"/>
      <c r="C10" s="12">
        <v>6.3119999999999999E-3</v>
      </c>
      <c r="D10" s="12">
        <v>11.703633</v>
      </c>
      <c r="E10" s="12">
        <v>6.4627000000000004E-2</v>
      </c>
      <c r="F10" s="12">
        <v>16.774964000000001</v>
      </c>
      <c r="G10" s="17">
        <v>28.549536</v>
      </c>
      <c r="L10" s="42"/>
      <c r="M10" s="42"/>
      <c r="N10" s="42"/>
      <c r="O10" s="42"/>
      <c r="P10" s="42"/>
      <c r="U10" s="175"/>
      <c r="V10" s="117" t="s">
        <v>124</v>
      </c>
      <c r="W10" s="118"/>
      <c r="X10" s="118"/>
      <c r="Y10" s="118"/>
      <c r="Z10" s="118">
        <v>7184</v>
      </c>
      <c r="AA10" s="118">
        <v>15995323</v>
      </c>
      <c r="AB10" s="118">
        <f>SUM(Z10:AA10)</f>
        <v>16002507</v>
      </c>
      <c r="AC10" s="118"/>
    </row>
    <row r="11" spans="1:132">
      <c r="A11" s="44">
        <v>2015</v>
      </c>
      <c r="B11" s="6"/>
      <c r="C11" s="12">
        <v>1.3147000000000001E-2</v>
      </c>
      <c r="D11" s="12">
        <v>11.243093999999999</v>
      </c>
      <c r="E11" s="12">
        <v>0.108095</v>
      </c>
      <c r="F11" s="12">
        <v>18.933468000000001</v>
      </c>
      <c r="G11" s="17">
        <v>30.297803999999999</v>
      </c>
      <c r="L11" s="42"/>
      <c r="M11" s="42"/>
      <c r="N11" s="42"/>
      <c r="O11" s="42"/>
      <c r="P11" s="42"/>
      <c r="U11" s="175">
        <v>2014</v>
      </c>
      <c r="V11" s="117" t="s">
        <v>124</v>
      </c>
      <c r="W11" s="118">
        <v>6312</v>
      </c>
      <c r="X11" s="118">
        <v>11703633</v>
      </c>
      <c r="Y11" s="118">
        <f>SUM(W11:X11)</f>
        <v>11709945</v>
      </c>
      <c r="Z11" s="118"/>
      <c r="AA11" s="118"/>
      <c r="AB11" s="118"/>
      <c r="AC11" s="118">
        <v>28549536</v>
      </c>
    </row>
    <row r="12" spans="1:132">
      <c r="A12" s="44">
        <v>2016</v>
      </c>
      <c r="B12" s="6"/>
      <c r="C12" s="12">
        <v>3.4553E-2</v>
      </c>
      <c r="D12" s="12">
        <v>11.148497000000001</v>
      </c>
      <c r="E12" s="12">
        <v>0.16620499999999999</v>
      </c>
      <c r="F12" s="12">
        <v>16.975192</v>
      </c>
      <c r="G12" s="17">
        <v>28.324446999999999</v>
      </c>
      <c r="L12" s="42"/>
      <c r="M12" s="42"/>
      <c r="N12" s="42"/>
      <c r="O12" s="42"/>
      <c r="P12" s="42"/>
      <c r="U12" s="175"/>
      <c r="V12" s="117" t="s">
        <v>124</v>
      </c>
      <c r="W12" s="117"/>
      <c r="X12" s="117"/>
      <c r="Y12" s="117"/>
      <c r="Z12" s="118">
        <v>64627</v>
      </c>
      <c r="AA12" s="118">
        <v>16774964</v>
      </c>
      <c r="AB12" s="118">
        <f>SUM(Z12:AA12)</f>
        <v>16839591</v>
      </c>
      <c r="AC12" s="118"/>
    </row>
    <row r="13" spans="1:132">
      <c r="A13" s="44">
        <v>2017</v>
      </c>
      <c r="B13" s="6"/>
      <c r="C13" s="12">
        <v>7.7829999999999996E-2</v>
      </c>
      <c r="D13" s="12">
        <v>11.014103</v>
      </c>
      <c r="E13" s="12">
        <v>0.33494000000000002</v>
      </c>
      <c r="F13" s="12">
        <v>16.261700999999999</v>
      </c>
      <c r="G13" s="17">
        <v>27.688573999999999</v>
      </c>
      <c r="L13" s="42"/>
      <c r="M13" s="42"/>
      <c r="N13" s="42"/>
      <c r="U13" s="175">
        <v>2015</v>
      </c>
      <c r="V13" s="117" t="s">
        <v>124</v>
      </c>
      <c r="W13" s="118">
        <v>13147</v>
      </c>
      <c r="X13" s="118">
        <v>11243094</v>
      </c>
      <c r="Y13" s="118">
        <f>SUM(W13:X13)</f>
        <v>11256241</v>
      </c>
      <c r="Z13" s="118"/>
      <c r="AA13" s="118"/>
      <c r="AB13" s="118"/>
      <c r="AC13" s="118">
        <v>30297804</v>
      </c>
    </row>
    <row r="14" spans="1:132">
      <c r="A14" s="44">
        <v>2018</v>
      </c>
      <c r="B14" s="6"/>
      <c r="C14" s="12">
        <v>0.18229300000000001</v>
      </c>
      <c r="D14" s="12">
        <v>9.050224</v>
      </c>
      <c r="E14" s="12">
        <v>0.53794299999999995</v>
      </c>
      <c r="F14" s="12">
        <v>22.556885000000001</v>
      </c>
      <c r="G14" s="17">
        <v>32.327345000000001</v>
      </c>
      <c r="U14" s="175"/>
      <c r="V14" s="117" t="s">
        <v>124</v>
      </c>
      <c r="W14" s="118"/>
      <c r="X14" s="118"/>
      <c r="Y14" s="118"/>
      <c r="Z14" s="118">
        <v>108095</v>
      </c>
      <c r="AA14" s="118">
        <v>18933468</v>
      </c>
      <c r="AB14" s="118">
        <f>SUM(Z14:AA14)</f>
        <v>19041563</v>
      </c>
      <c r="AC14" s="118"/>
    </row>
    <row r="15" spans="1:132">
      <c r="A15" s="44">
        <v>2019</v>
      </c>
      <c r="B15" s="6"/>
      <c r="C15" s="12">
        <v>0.39849000000000001</v>
      </c>
      <c r="D15" s="12">
        <v>10.326433</v>
      </c>
      <c r="E15" s="12">
        <v>0.93167299999999997</v>
      </c>
      <c r="F15" s="12">
        <v>24.377492</v>
      </c>
      <c r="G15" s="17">
        <v>36.034087999999997</v>
      </c>
      <c r="U15" s="175">
        <v>2016</v>
      </c>
      <c r="V15" s="117" t="s">
        <v>124</v>
      </c>
      <c r="W15" s="118">
        <v>34553</v>
      </c>
      <c r="X15" s="118">
        <v>11148497</v>
      </c>
      <c r="Y15" s="118">
        <f>SUM(W15:X15)</f>
        <v>11183050</v>
      </c>
      <c r="Z15" s="118"/>
      <c r="AA15" s="118"/>
      <c r="AB15" s="118"/>
      <c r="AC15" s="118">
        <v>28324447</v>
      </c>
    </row>
    <row r="16" spans="1:132">
      <c r="A16" s="44">
        <v>2020</v>
      </c>
      <c r="B16" s="6"/>
      <c r="C16" s="12">
        <v>0.63615900000000003</v>
      </c>
      <c r="D16" s="12">
        <v>9.3614490000000004</v>
      </c>
      <c r="E16" s="12">
        <v>1.7939940000000001</v>
      </c>
      <c r="F16" s="12">
        <v>20.824888000000001</v>
      </c>
      <c r="G16" s="17">
        <v>32.616489999999999</v>
      </c>
      <c r="U16" s="175"/>
      <c r="V16" s="117" t="s">
        <v>124</v>
      </c>
      <c r="W16" s="117"/>
      <c r="X16" s="117"/>
      <c r="Y16" s="117"/>
      <c r="Z16" s="118">
        <v>166205</v>
      </c>
      <c r="AA16" s="118">
        <v>16975192</v>
      </c>
      <c r="AB16" s="118">
        <f>SUM(Z16:AA16)</f>
        <v>17141397</v>
      </c>
      <c r="AC16" s="118"/>
    </row>
    <row r="17" spans="1:30">
      <c r="A17" s="44">
        <v>2021</v>
      </c>
      <c r="B17" s="6"/>
      <c r="C17" s="12">
        <v>0.90339400000000003</v>
      </c>
      <c r="D17" s="12">
        <v>10.210013999999999</v>
      </c>
      <c r="E17" s="12">
        <v>2.392992</v>
      </c>
      <c r="F17" s="12">
        <v>16.370080000000002</v>
      </c>
      <c r="G17" s="17">
        <v>29.876480000000001</v>
      </c>
      <c r="J17" s="42"/>
      <c r="K17" s="42"/>
      <c r="U17" s="175">
        <v>2017</v>
      </c>
      <c r="V17" s="117" t="s">
        <v>124</v>
      </c>
      <c r="W17" s="118">
        <v>77830</v>
      </c>
      <c r="X17" s="118">
        <v>11014103</v>
      </c>
      <c r="Y17" s="118">
        <f>SUM(W17:X17)</f>
        <v>11091933</v>
      </c>
      <c r="Z17" s="118"/>
      <c r="AA17" s="118"/>
      <c r="AB17" s="118"/>
      <c r="AC17" s="118">
        <v>27688574</v>
      </c>
    </row>
    <row r="18" spans="1:30">
      <c r="A18" s="44">
        <v>2022</v>
      </c>
      <c r="B18" s="6"/>
      <c r="C18" s="12">
        <v>1.5212209999999999</v>
      </c>
      <c r="D18" s="12">
        <v>10.741172000000001</v>
      </c>
      <c r="E18" s="12">
        <v>2.62018</v>
      </c>
      <c r="F18" s="12">
        <v>15.753995</v>
      </c>
      <c r="G18" s="17">
        <v>30.636568</v>
      </c>
      <c r="J18" s="42"/>
      <c r="K18" s="42"/>
      <c r="U18" s="175"/>
      <c r="V18" s="117" t="s">
        <v>124</v>
      </c>
      <c r="W18" s="117"/>
      <c r="X18" s="117"/>
      <c r="Y18" s="117"/>
      <c r="Z18" s="118">
        <v>334940</v>
      </c>
      <c r="AA18" s="118">
        <v>16261701</v>
      </c>
      <c r="AB18" s="118">
        <f>SUM(Z18:AA18)</f>
        <v>16596641</v>
      </c>
      <c r="AC18" s="118"/>
    </row>
    <row r="19" spans="1:30">
      <c r="A19" s="147"/>
      <c r="B19" s="145"/>
      <c r="C19" s="144"/>
      <c r="D19" s="144"/>
      <c r="E19" s="144"/>
      <c r="F19" s="144"/>
      <c r="G19" s="148"/>
      <c r="H19" s="145"/>
      <c r="I19" s="145"/>
      <c r="J19" s="145"/>
      <c r="K19" s="145"/>
      <c r="U19" s="175">
        <v>2018</v>
      </c>
      <c r="V19" s="117" t="s">
        <v>124</v>
      </c>
      <c r="W19" s="118">
        <v>182293</v>
      </c>
      <c r="X19" s="118">
        <v>9050224</v>
      </c>
      <c r="Y19" s="118">
        <f>SUM(W19:X19)</f>
        <v>9232517</v>
      </c>
      <c r="Z19" s="118"/>
      <c r="AA19" s="118"/>
      <c r="AB19" s="118"/>
      <c r="AC19" s="118">
        <v>32327345</v>
      </c>
    </row>
    <row r="20" spans="1:30">
      <c r="A20" s="147"/>
      <c r="B20" s="145"/>
      <c r="C20" s="144"/>
      <c r="D20" s="144"/>
      <c r="E20" s="144"/>
      <c r="F20" s="144"/>
      <c r="G20" s="144"/>
      <c r="H20" s="145"/>
      <c r="I20" s="145"/>
      <c r="J20" s="145"/>
      <c r="K20" s="145"/>
      <c r="U20" s="175"/>
      <c r="V20" s="117" t="s">
        <v>124</v>
      </c>
      <c r="W20" s="118"/>
      <c r="X20" s="118"/>
      <c r="Y20" s="118"/>
      <c r="Z20" s="118">
        <v>537943</v>
      </c>
      <c r="AA20" s="118">
        <v>22556885</v>
      </c>
      <c r="AB20" s="118">
        <f>SUM(Z20:AA20)</f>
        <v>23094828</v>
      </c>
      <c r="AC20" s="118"/>
    </row>
    <row r="21" spans="1:30">
      <c r="A21" s="147"/>
      <c r="B21" s="145"/>
      <c r="C21" s="144"/>
      <c r="D21" s="144"/>
      <c r="E21" s="144"/>
      <c r="F21" s="144"/>
      <c r="G21" s="144"/>
      <c r="H21" s="145"/>
      <c r="I21" s="145"/>
      <c r="J21" s="145"/>
      <c r="K21" s="145"/>
      <c r="U21" s="175">
        <v>2019</v>
      </c>
      <c r="V21" s="117" t="s">
        <v>124</v>
      </c>
      <c r="W21" s="118">
        <v>398490</v>
      </c>
      <c r="X21" s="118">
        <v>10326433</v>
      </c>
      <c r="Y21" s="118">
        <f>SUM(W21:X21)</f>
        <v>10724923</v>
      </c>
      <c r="Z21" s="118"/>
      <c r="AA21" s="118"/>
      <c r="AB21" s="118"/>
      <c r="AC21" s="118">
        <v>36034088</v>
      </c>
    </row>
    <row r="22" spans="1:30">
      <c r="A22" s="147"/>
      <c r="B22" s="145"/>
      <c r="C22" s="144"/>
      <c r="D22" s="144"/>
      <c r="E22" s="14"/>
      <c r="F22" s="14"/>
      <c r="G22" s="14"/>
      <c r="H22" s="145"/>
      <c r="I22" s="145"/>
      <c r="J22" s="145"/>
      <c r="K22" s="145"/>
      <c r="U22" s="175"/>
      <c r="V22" s="117" t="s">
        <v>124</v>
      </c>
      <c r="W22" s="118"/>
      <c r="X22" s="118"/>
      <c r="Y22" s="118"/>
      <c r="Z22" s="118">
        <v>931673</v>
      </c>
      <c r="AA22" s="118">
        <v>24377492</v>
      </c>
      <c r="AB22" s="118">
        <f>SUM(Z22:AA22)</f>
        <v>25309165</v>
      </c>
      <c r="AC22" s="118"/>
    </row>
    <row r="23" spans="1:30">
      <c r="A23" s="147"/>
      <c r="B23" s="145"/>
      <c r="C23" s="144"/>
      <c r="D23" s="144"/>
      <c r="E23" s="145"/>
      <c r="F23" s="146"/>
      <c r="G23" s="144"/>
      <c r="H23" s="145"/>
      <c r="I23" s="145"/>
      <c r="J23" s="145"/>
      <c r="K23" s="145"/>
      <c r="U23" s="175">
        <v>2020</v>
      </c>
      <c r="V23" s="117"/>
      <c r="W23" s="118">
        <v>636159</v>
      </c>
      <c r="X23" s="118">
        <v>9361449</v>
      </c>
      <c r="Y23" s="118">
        <f>SUM(W23:X23)</f>
        <v>9997608</v>
      </c>
      <c r="Z23" s="118"/>
      <c r="AA23" s="118"/>
      <c r="AB23" s="118"/>
      <c r="AC23" s="118">
        <v>32616490</v>
      </c>
    </row>
    <row r="24" spans="1:30">
      <c r="A24" s="147"/>
      <c r="B24" s="145"/>
      <c r="C24" s="144"/>
      <c r="D24" s="144"/>
      <c r="E24" s="145"/>
      <c r="F24" s="146"/>
      <c r="G24" s="145"/>
      <c r="H24" s="145"/>
      <c r="I24" s="145"/>
      <c r="J24" s="145"/>
      <c r="K24" s="145"/>
      <c r="U24" s="175"/>
      <c r="V24" s="117"/>
      <c r="W24" s="117"/>
      <c r="X24" s="117"/>
      <c r="Y24" s="117"/>
      <c r="Z24" s="118">
        <v>1793994</v>
      </c>
      <c r="AA24" s="118">
        <v>20824888</v>
      </c>
      <c r="AB24" s="118">
        <f>SUM(Z24:AA24)</f>
        <v>22618882</v>
      </c>
      <c r="AC24" s="118"/>
    </row>
    <row r="25" spans="1:30">
      <c r="A25" s="147"/>
      <c r="B25" s="145"/>
      <c r="C25" s="144"/>
      <c r="D25" s="144"/>
      <c r="E25" s="145"/>
      <c r="F25" s="146"/>
      <c r="G25" s="145"/>
      <c r="H25" s="145"/>
      <c r="I25" s="145"/>
      <c r="J25" s="145"/>
      <c r="K25" s="145"/>
      <c r="U25" s="175">
        <v>2021</v>
      </c>
      <c r="V25" s="117"/>
      <c r="W25" s="118">
        <v>903394</v>
      </c>
      <c r="X25" s="118">
        <v>10210014</v>
      </c>
      <c r="Y25" s="118">
        <f>SUM(W25:X25)</f>
        <v>11113408</v>
      </c>
      <c r="Z25" s="118"/>
      <c r="AA25" s="118"/>
      <c r="AB25" s="118"/>
      <c r="AC25" s="118">
        <v>29876480</v>
      </c>
    </row>
    <row r="26" spans="1:30">
      <c r="A26" s="147"/>
      <c r="B26" s="145"/>
      <c r="C26" s="144"/>
      <c r="D26" s="144"/>
      <c r="E26" s="145"/>
      <c r="F26" s="146"/>
      <c r="G26" s="145"/>
      <c r="H26" s="145"/>
      <c r="I26" s="145"/>
      <c r="J26" s="145"/>
      <c r="K26" s="145"/>
      <c r="U26" s="175"/>
      <c r="V26" s="117"/>
      <c r="W26" s="117"/>
      <c r="X26" s="117"/>
      <c r="Y26" s="117"/>
      <c r="Z26" s="118">
        <v>2392992</v>
      </c>
      <c r="AA26" s="118">
        <v>16370080</v>
      </c>
      <c r="AB26" s="118">
        <f>SUM(Z26:AA26)</f>
        <v>18763072</v>
      </c>
      <c r="AC26" s="118"/>
    </row>
    <row r="27" spans="1:30">
      <c r="A27" s="147"/>
      <c r="B27" s="145"/>
      <c r="C27" s="144"/>
      <c r="D27" s="144"/>
      <c r="E27" s="145"/>
      <c r="F27" s="146"/>
      <c r="G27" s="145"/>
      <c r="H27" s="145"/>
      <c r="I27" s="145"/>
      <c r="J27" s="145"/>
      <c r="K27" s="145"/>
      <c r="U27" s="175">
        <v>2022</v>
      </c>
      <c r="W27" s="118">
        <v>1521221</v>
      </c>
      <c r="X27" s="118">
        <v>10741172</v>
      </c>
      <c r="Y27" s="118">
        <f>SUM(W27:X27)</f>
        <v>12262393</v>
      </c>
      <c r="Z27" s="118"/>
      <c r="AA27" s="118"/>
      <c r="AB27" s="118"/>
      <c r="AC27" s="118">
        <v>30636568</v>
      </c>
    </row>
    <row r="28" spans="1:30">
      <c r="A28" s="147"/>
      <c r="B28" s="145"/>
      <c r="C28" s="144"/>
      <c r="D28" s="144"/>
      <c r="E28" s="145"/>
      <c r="F28" s="146"/>
      <c r="G28" s="145"/>
      <c r="H28" s="145"/>
      <c r="I28" s="145"/>
      <c r="J28" s="145"/>
      <c r="K28" s="145"/>
      <c r="U28" s="175"/>
      <c r="W28" s="117"/>
      <c r="X28" s="117"/>
      <c r="Y28" s="117"/>
      <c r="Z28" s="118">
        <v>2620180</v>
      </c>
      <c r="AA28" s="118">
        <v>15753995</v>
      </c>
      <c r="AB28" s="118">
        <f>SUM(Z28:AA28)</f>
        <v>18374175</v>
      </c>
      <c r="AC28" s="118"/>
    </row>
    <row r="29" spans="1:30">
      <c r="A29" s="147"/>
      <c r="B29" s="145"/>
      <c r="C29" s="144"/>
      <c r="D29" s="144"/>
      <c r="E29" s="145"/>
      <c r="F29" s="145"/>
      <c r="G29" s="145"/>
      <c r="H29" s="145"/>
      <c r="I29" s="145"/>
      <c r="J29" s="145"/>
      <c r="K29" s="145"/>
      <c r="U29" s="176">
        <v>2023</v>
      </c>
      <c r="V29" s="142"/>
      <c r="W29" s="143">
        <v>0</v>
      </c>
      <c r="X29" s="143">
        <v>0</v>
      </c>
      <c r="Y29" s="143"/>
      <c r="Z29" s="143"/>
      <c r="AA29" s="143"/>
      <c r="AB29" s="143"/>
      <c r="AC29" s="143">
        <v>0</v>
      </c>
      <c r="AD29" s="122"/>
    </row>
    <row r="30" spans="1:30">
      <c r="A30" s="147"/>
      <c r="B30" s="145"/>
      <c r="C30" s="144"/>
      <c r="D30" s="144"/>
      <c r="E30" s="145"/>
      <c r="F30" s="145"/>
      <c r="G30" s="145"/>
      <c r="H30" s="145"/>
      <c r="I30" s="145"/>
      <c r="J30" s="145"/>
      <c r="K30" s="145"/>
      <c r="U30" s="176"/>
      <c r="V30" s="142"/>
      <c r="W30" s="142"/>
      <c r="X30" s="142"/>
      <c r="Y30" s="142"/>
      <c r="Z30" s="143">
        <v>0</v>
      </c>
      <c r="AA30" s="143">
        <v>0</v>
      </c>
      <c r="AB30" s="143"/>
      <c r="AC30" s="143"/>
    </row>
    <row r="31" spans="1:30">
      <c r="A31" s="147"/>
      <c r="B31" s="145"/>
      <c r="C31" s="144"/>
      <c r="D31" s="144"/>
      <c r="E31" s="145"/>
      <c r="F31" s="145"/>
      <c r="G31" s="145"/>
      <c r="H31" s="145"/>
      <c r="I31" s="145"/>
      <c r="J31" s="145"/>
      <c r="K31" s="145"/>
    </row>
    <row r="32" spans="1:30">
      <c r="A32" s="147"/>
      <c r="B32" s="145"/>
      <c r="C32" s="144"/>
      <c r="D32" s="144"/>
      <c r="E32" s="145"/>
      <c r="F32" s="145"/>
      <c r="G32" s="145"/>
      <c r="H32" s="145"/>
      <c r="I32" s="145"/>
      <c r="J32" s="145"/>
      <c r="K32" s="145"/>
    </row>
    <row r="33" spans="1:11">
      <c r="A33" s="149"/>
      <c r="B33" s="145"/>
      <c r="C33" s="144"/>
      <c r="D33" s="144"/>
      <c r="E33" s="145"/>
      <c r="F33" s="145"/>
      <c r="G33" s="145"/>
      <c r="H33" s="145"/>
      <c r="I33" s="145"/>
      <c r="J33" s="145"/>
      <c r="K33" s="145"/>
    </row>
    <row r="34" spans="1:11">
      <c r="A34" s="149"/>
      <c r="B34" s="145"/>
      <c r="C34" s="144"/>
      <c r="D34" s="144"/>
      <c r="E34" s="145"/>
      <c r="F34" s="145"/>
      <c r="G34" s="145"/>
      <c r="H34" s="145"/>
      <c r="I34" s="145"/>
      <c r="J34" s="145"/>
      <c r="K34" s="145"/>
    </row>
    <row r="35" spans="1:11">
      <c r="A35" s="149"/>
      <c r="B35" s="145"/>
      <c r="C35" s="144"/>
      <c r="D35" s="144"/>
      <c r="G35" s="145"/>
      <c r="H35" s="145"/>
      <c r="I35" s="145"/>
      <c r="J35" s="145"/>
      <c r="K35" s="145"/>
    </row>
    <row r="36" spans="1:11">
      <c r="A36" s="149"/>
      <c r="B36" s="145"/>
      <c r="C36" s="144"/>
      <c r="D36" s="144"/>
      <c r="E36" s="145"/>
      <c r="F36" s="145"/>
      <c r="G36" s="145"/>
      <c r="H36" s="145"/>
      <c r="I36" s="145"/>
      <c r="J36" s="145"/>
      <c r="K36" s="145"/>
    </row>
    <row r="37" spans="1:11">
      <c r="A37" s="149"/>
      <c r="B37" s="145"/>
      <c r="C37" s="144"/>
      <c r="D37" s="144"/>
      <c r="E37" s="145"/>
      <c r="F37" s="145"/>
      <c r="G37" s="145"/>
      <c r="H37" s="145"/>
      <c r="I37" s="145"/>
      <c r="J37" s="145"/>
      <c r="K37" s="145"/>
    </row>
    <row r="38" spans="1:11">
      <c r="A38" s="149"/>
      <c r="B38" s="145"/>
      <c r="C38" s="144"/>
      <c r="D38" s="144"/>
      <c r="E38" s="145"/>
      <c r="F38" s="145"/>
      <c r="G38" s="145"/>
      <c r="H38" s="145"/>
      <c r="I38" s="145"/>
      <c r="J38" s="145"/>
      <c r="K38" s="145"/>
    </row>
    <row r="39" spans="1:11">
      <c r="A39" s="149"/>
      <c r="B39" s="145"/>
      <c r="C39" s="144"/>
      <c r="D39" s="144"/>
      <c r="E39" s="145"/>
      <c r="F39" s="145"/>
      <c r="G39" s="145"/>
      <c r="H39" s="145"/>
      <c r="I39" s="145"/>
      <c r="J39" s="145"/>
      <c r="K39" s="145"/>
    </row>
    <row r="40" spans="1:11">
      <c r="A40" s="149"/>
      <c r="B40" s="145"/>
      <c r="C40" s="144"/>
      <c r="D40" s="144"/>
      <c r="E40" s="145"/>
      <c r="F40" s="145"/>
      <c r="G40" s="145"/>
      <c r="H40" s="145"/>
      <c r="I40" s="145"/>
      <c r="J40" s="145"/>
      <c r="K40" s="145"/>
    </row>
    <row r="41" spans="1:11">
      <c r="A41" s="149"/>
      <c r="B41" s="145"/>
      <c r="C41" s="144"/>
      <c r="D41" s="144"/>
      <c r="E41" s="145"/>
      <c r="F41" s="145"/>
      <c r="G41" s="145"/>
      <c r="H41" s="145"/>
      <c r="I41" s="145"/>
      <c r="J41" s="145"/>
      <c r="K41" s="145"/>
    </row>
    <row r="42" spans="1:11">
      <c r="A42" s="149"/>
      <c r="B42" s="145"/>
      <c r="C42" s="144"/>
      <c r="D42" s="144"/>
      <c r="E42" s="145"/>
      <c r="F42" s="145"/>
      <c r="G42" s="145"/>
      <c r="H42" s="145"/>
      <c r="I42" s="145"/>
      <c r="J42" s="145"/>
      <c r="K42" s="145"/>
    </row>
    <row r="43" spans="1:11">
      <c r="A43" s="149"/>
      <c r="B43" s="145"/>
      <c r="C43" s="144"/>
      <c r="D43" s="144"/>
      <c r="E43" s="145"/>
      <c r="F43" s="145"/>
      <c r="G43" s="145"/>
      <c r="H43" s="145"/>
      <c r="I43" s="145"/>
      <c r="J43" s="145"/>
      <c r="K43" s="145"/>
    </row>
    <row r="44" spans="1:11">
      <c r="A44" s="149"/>
      <c r="B44" s="145"/>
      <c r="C44" s="144"/>
      <c r="D44" s="144"/>
      <c r="E44" s="145"/>
      <c r="F44" s="145"/>
      <c r="G44" s="145"/>
      <c r="H44" s="145"/>
      <c r="I44" s="145"/>
      <c r="J44" s="145"/>
      <c r="K44" s="145"/>
    </row>
    <row r="45" spans="1:11">
      <c r="A45" s="149"/>
      <c r="B45" s="145"/>
      <c r="C45" s="144"/>
      <c r="D45" s="144"/>
      <c r="E45" s="145"/>
      <c r="F45" s="145"/>
      <c r="G45" s="145"/>
      <c r="H45" s="145"/>
      <c r="I45" s="145"/>
      <c r="J45" s="145"/>
      <c r="K45" s="145"/>
    </row>
    <row r="46" spans="1:11">
      <c r="A46" s="149"/>
      <c r="B46" s="145"/>
      <c r="C46" s="144"/>
      <c r="D46" s="144"/>
      <c r="E46" s="145"/>
      <c r="F46" s="145"/>
      <c r="G46" s="145"/>
      <c r="H46" s="145"/>
      <c r="I46" s="145"/>
      <c r="J46" s="145"/>
      <c r="K46" s="145"/>
    </row>
    <row r="47" spans="1:11">
      <c r="A47" s="149"/>
      <c r="B47" s="145"/>
      <c r="C47" s="144"/>
      <c r="D47" s="144"/>
      <c r="E47" s="145"/>
      <c r="F47" s="145"/>
      <c r="G47" s="145"/>
      <c r="H47" s="145"/>
      <c r="I47" s="145"/>
      <c r="J47" s="145"/>
      <c r="K47" s="145"/>
    </row>
    <row r="48" spans="1:11">
      <c r="A48" s="149"/>
      <c r="B48" s="145"/>
      <c r="C48" s="144"/>
      <c r="D48" s="144"/>
      <c r="E48" s="145"/>
      <c r="F48" s="145"/>
      <c r="G48" s="145"/>
      <c r="H48" s="145"/>
      <c r="I48" s="145"/>
      <c r="J48" s="145"/>
      <c r="K48" s="145"/>
    </row>
    <row r="49" spans="1:11">
      <c r="A49" s="149"/>
      <c r="B49" s="145"/>
      <c r="C49" s="144"/>
      <c r="D49" s="144"/>
      <c r="E49" s="145"/>
      <c r="F49" s="145"/>
      <c r="G49" s="145"/>
      <c r="H49" s="145"/>
      <c r="I49" s="145"/>
      <c r="J49" s="145"/>
      <c r="K49" s="145"/>
    </row>
    <row r="50" spans="1:11">
      <c r="A50" s="149"/>
      <c r="B50" s="145"/>
      <c r="C50" s="144"/>
      <c r="D50" s="144"/>
      <c r="E50" s="145"/>
      <c r="F50" s="145"/>
      <c r="G50" s="145"/>
      <c r="H50" s="145"/>
      <c r="I50" s="145"/>
      <c r="J50" s="145"/>
      <c r="K50" s="145"/>
    </row>
    <row r="51" spans="1:11">
      <c r="A51" s="149"/>
      <c r="B51" s="145"/>
      <c r="C51" s="144"/>
      <c r="D51" s="144"/>
      <c r="E51" s="145"/>
      <c r="F51" s="145"/>
      <c r="G51" s="145"/>
      <c r="H51" s="145"/>
      <c r="I51" s="145"/>
      <c r="J51" s="145"/>
      <c r="K51" s="145"/>
    </row>
    <row r="52" spans="1:11">
      <c r="A52" s="149"/>
      <c r="B52" s="145"/>
      <c r="C52" s="144"/>
      <c r="D52" s="144"/>
      <c r="E52" s="145"/>
      <c r="F52" s="145"/>
      <c r="G52" s="145"/>
      <c r="H52" s="145"/>
      <c r="I52" s="145"/>
      <c r="J52" s="145"/>
      <c r="K52" s="145"/>
    </row>
    <row r="53" spans="1:11">
      <c r="A53" s="149"/>
      <c r="B53" s="145"/>
      <c r="C53" s="144"/>
      <c r="D53" s="144"/>
      <c r="E53" s="145"/>
      <c r="F53" s="145"/>
      <c r="G53" s="145"/>
      <c r="H53" s="145"/>
      <c r="I53" s="145"/>
      <c r="J53" s="145"/>
      <c r="K53" s="145"/>
    </row>
    <row r="54" spans="1:11">
      <c r="A54" s="149"/>
      <c r="B54" s="145"/>
      <c r="C54" s="144"/>
      <c r="D54" s="144"/>
      <c r="E54" s="145"/>
      <c r="F54" s="145"/>
      <c r="G54" s="145"/>
      <c r="H54" s="145"/>
      <c r="I54" s="145"/>
      <c r="J54" s="145"/>
      <c r="K54" s="145"/>
    </row>
    <row r="55" spans="1:11">
      <c r="A55" s="149"/>
      <c r="B55" s="145"/>
      <c r="C55" s="144"/>
      <c r="D55" s="144"/>
      <c r="E55" s="145"/>
      <c r="F55" s="145"/>
      <c r="G55" s="145"/>
      <c r="H55" s="145"/>
      <c r="I55" s="145"/>
      <c r="J55" s="145"/>
      <c r="K55" s="145"/>
    </row>
    <row r="56" spans="1:11">
      <c r="A56" s="149"/>
      <c r="B56" s="145"/>
      <c r="C56" s="144"/>
      <c r="D56" s="144"/>
      <c r="E56" s="145"/>
      <c r="F56" s="145"/>
      <c r="G56" s="145"/>
      <c r="H56" s="145"/>
      <c r="I56" s="145"/>
      <c r="J56" s="145"/>
      <c r="K56" s="145"/>
    </row>
    <row r="57" spans="1:11">
      <c r="A57" s="149"/>
      <c r="B57" s="145"/>
      <c r="C57" s="144"/>
      <c r="D57" s="144"/>
      <c r="E57" s="145"/>
      <c r="F57" s="145"/>
      <c r="G57" s="145"/>
      <c r="H57" s="145"/>
      <c r="I57" s="145"/>
      <c r="J57" s="145"/>
      <c r="K57" s="145"/>
    </row>
    <row r="58" spans="1:11">
      <c r="A58" s="149"/>
      <c r="B58" s="145"/>
      <c r="C58" s="144"/>
      <c r="D58" s="144"/>
      <c r="E58" s="145"/>
      <c r="F58" s="145"/>
      <c r="G58" s="145"/>
      <c r="H58" s="145"/>
      <c r="I58" s="145"/>
      <c r="J58" s="145"/>
      <c r="K58" s="145"/>
    </row>
    <row r="59" spans="1:11">
      <c r="A59" s="149"/>
      <c r="B59" s="145"/>
      <c r="C59" s="144"/>
      <c r="D59" s="144"/>
      <c r="E59" s="145"/>
      <c r="F59" s="145"/>
      <c r="G59" s="145"/>
      <c r="H59" s="145"/>
      <c r="I59" s="145"/>
      <c r="J59" s="145"/>
      <c r="K59" s="145"/>
    </row>
    <row r="60" spans="1:11">
      <c r="A60" s="149"/>
      <c r="B60" s="145"/>
      <c r="C60" s="144"/>
      <c r="D60" s="144"/>
      <c r="E60" s="145"/>
      <c r="F60" s="145"/>
      <c r="G60" s="145"/>
      <c r="H60" s="145"/>
      <c r="I60" s="145"/>
      <c r="J60" s="145"/>
      <c r="K60" s="145"/>
    </row>
    <row r="61" spans="1:11">
      <c r="A61" s="149"/>
      <c r="B61" s="145"/>
      <c r="C61" s="144"/>
      <c r="D61" s="144"/>
      <c r="E61" s="145"/>
      <c r="F61" s="145"/>
      <c r="G61" s="145"/>
      <c r="H61" s="145"/>
      <c r="I61" s="145"/>
      <c r="J61" s="145"/>
      <c r="K61" s="145"/>
    </row>
    <row r="62" spans="1:11">
      <c r="A62" s="149"/>
      <c r="B62" s="145"/>
      <c r="C62" s="144"/>
      <c r="D62" s="144"/>
      <c r="E62" s="145"/>
      <c r="F62" s="145"/>
      <c r="G62" s="145"/>
      <c r="H62" s="145"/>
      <c r="I62" s="145"/>
      <c r="J62" s="145"/>
      <c r="K62" s="145"/>
    </row>
    <row r="63" spans="1:11">
      <c r="A63" s="149"/>
      <c r="B63" s="145"/>
      <c r="C63" s="144"/>
      <c r="D63" s="144"/>
      <c r="E63" s="145"/>
      <c r="F63" s="145"/>
      <c r="G63" s="145"/>
      <c r="H63" s="145"/>
      <c r="I63" s="145"/>
      <c r="J63" s="145"/>
      <c r="K63" s="145"/>
    </row>
    <row r="64" spans="1:11">
      <c r="A64" s="149"/>
      <c r="B64" s="145"/>
      <c r="C64" s="144"/>
      <c r="D64" s="144"/>
      <c r="E64" s="145"/>
      <c r="F64" s="145"/>
      <c r="G64" s="145"/>
      <c r="H64" s="145"/>
      <c r="I64" s="145"/>
      <c r="J64" s="145"/>
      <c r="K64" s="145"/>
    </row>
    <row r="65" spans="1:11">
      <c r="A65" s="149"/>
      <c r="B65" s="145"/>
      <c r="C65" s="144"/>
      <c r="D65" s="144"/>
      <c r="E65" s="145"/>
      <c r="F65" s="145"/>
      <c r="G65" s="145"/>
      <c r="H65" s="145"/>
      <c r="I65" s="145"/>
      <c r="J65" s="145"/>
      <c r="K65" s="145"/>
    </row>
    <row r="66" spans="1:11">
      <c r="A66" s="149"/>
      <c r="B66" s="145"/>
      <c r="C66" s="144"/>
      <c r="D66" s="144"/>
      <c r="E66" s="145"/>
      <c r="F66" s="145"/>
      <c r="G66" s="145"/>
      <c r="H66" s="145"/>
      <c r="I66" s="145"/>
      <c r="J66" s="145"/>
      <c r="K66" s="145"/>
    </row>
    <row r="67" spans="1:11">
      <c r="A67" s="149"/>
      <c r="B67" s="145"/>
      <c r="C67" s="144"/>
      <c r="D67" s="144"/>
      <c r="E67" s="145"/>
      <c r="F67" s="145"/>
      <c r="G67" s="145"/>
      <c r="H67" s="145"/>
      <c r="I67" s="145"/>
      <c r="J67" s="145"/>
      <c r="K67" s="145"/>
    </row>
    <row r="68" spans="1:11">
      <c r="A68" s="149"/>
      <c r="B68" s="145"/>
      <c r="C68" s="144"/>
      <c r="D68" s="144"/>
      <c r="E68" s="145"/>
      <c r="F68" s="145"/>
      <c r="G68" s="145"/>
      <c r="H68" s="145"/>
      <c r="I68" s="145"/>
      <c r="J68" s="145"/>
      <c r="K68" s="145"/>
    </row>
    <row r="69" spans="1:11">
      <c r="A69" s="149"/>
      <c r="B69" s="145"/>
      <c r="C69" s="144"/>
      <c r="D69" s="144"/>
      <c r="E69" s="145"/>
      <c r="F69" s="145"/>
      <c r="G69" s="145"/>
      <c r="H69" s="145"/>
      <c r="I69" s="145"/>
      <c r="J69" s="145"/>
      <c r="K69" s="145"/>
    </row>
    <row r="70" spans="1:11">
      <c r="A70" s="149"/>
      <c r="B70" s="145"/>
      <c r="C70" s="144"/>
      <c r="D70" s="144"/>
      <c r="E70" s="145"/>
      <c r="F70" s="145"/>
      <c r="G70" s="145"/>
      <c r="H70" s="145"/>
      <c r="I70" s="145"/>
      <c r="J70" s="145"/>
      <c r="K70" s="145"/>
    </row>
    <row r="71" spans="1:11">
      <c r="A71" s="149"/>
      <c r="B71" s="145"/>
      <c r="C71" s="144"/>
      <c r="D71" s="144"/>
      <c r="E71" s="145"/>
      <c r="F71" s="145"/>
      <c r="G71" s="145"/>
      <c r="H71" s="145"/>
      <c r="I71" s="145"/>
      <c r="J71" s="145"/>
      <c r="K71" s="145"/>
    </row>
    <row r="72" spans="1:11">
      <c r="A72" s="149"/>
      <c r="B72" s="145"/>
      <c r="C72" s="144"/>
      <c r="D72" s="144"/>
      <c r="E72" s="145"/>
      <c r="F72" s="145"/>
      <c r="G72" s="145"/>
      <c r="H72" s="145"/>
      <c r="I72" s="145"/>
      <c r="J72" s="145"/>
      <c r="K72" s="145"/>
    </row>
    <row r="73" spans="1:11">
      <c r="A73" s="149"/>
      <c r="B73" s="145"/>
      <c r="C73" s="144"/>
      <c r="D73" s="144"/>
      <c r="E73" s="145"/>
      <c r="F73" s="145"/>
      <c r="G73" s="145"/>
      <c r="H73" s="145"/>
      <c r="I73" s="145"/>
      <c r="J73" s="145"/>
      <c r="K73" s="145"/>
    </row>
    <row r="74" spans="1:11">
      <c r="A74" s="149"/>
      <c r="B74" s="145"/>
      <c r="C74" s="144"/>
      <c r="D74" s="144"/>
      <c r="E74" s="145"/>
      <c r="F74" s="145"/>
      <c r="G74" s="145"/>
      <c r="H74" s="145"/>
      <c r="I74" s="145"/>
      <c r="J74" s="145"/>
      <c r="K74" s="145"/>
    </row>
    <row r="75" spans="1:11">
      <c r="A75" s="149"/>
      <c r="B75" s="145"/>
      <c r="C75" s="144"/>
      <c r="D75" s="144"/>
      <c r="E75" s="145"/>
      <c r="F75" s="145"/>
      <c r="G75" s="145"/>
      <c r="H75" s="145"/>
      <c r="I75" s="145"/>
      <c r="J75" s="145"/>
      <c r="K75" s="145"/>
    </row>
    <row r="76" spans="1:11">
      <c r="A76" s="149"/>
      <c r="B76" s="145"/>
      <c r="C76" s="144"/>
      <c r="D76" s="144"/>
      <c r="E76" s="145"/>
      <c r="F76" s="145"/>
      <c r="G76" s="145"/>
      <c r="H76" s="145"/>
      <c r="I76" s="145"/>
      <c r="J76" s="145"/>
      <c r="K76" s="145"/>
    </row>
    <row r="77" spans="1:11">
      <c r="A77" s="149"/>
      <c r="B77" s="145"/>
      <c r="C77" s="12"/>
      <c r="D77" s="12"/>
      <c r="H77" s="145"/>
      <c r="I77" s="145"/>
      <c r="J77" s="145"/>
      <c r="K77" s="145"/>
    </row>
    <row r="78" spans="1:11">
      <c r="A78" s="149"/>
      <c r="B78" s="145"/>
      <c r="C78" s="12"/>
      <c r="D78" s="12"/>
      <c r="H78" s="145"/>
      <c r="I78" s="145"/>
      <c r="J78" s="145"/>
      <c r="K78" s="145"/>
    </row>
    <row r="79" spans="1:11">
      <c r="A79" s="149"/>
      <c r="B79" s="145"/>
      <c r="C79" s="12"/>
      <c r="D79" s="12"/>
      <c r="H79" s="145"/>
      <c r="I79" s="145"/>
      <c r="J79" s="145"/>
      <c r="K79" s="145"/>
    </row>
    <row r="80" spans="1:11">
      <c r="A80" s="149"/>
      <c r="B80" s="145"/>
      <c r="C80" s="12"/>
      <c r="D80" s="12"/>
      <c r="H80" s="145"/>
      <c r="I80" s="145"/>
      <c r="J80" s="145"/>
      <c r="K80" s="145"/>
    </row>
    <row r="81" spans="1:11">
      <c r="A81" s="149"/>
      <c r="B81" s="145"/>
      <c r="C81" s="12"/>
      <c r="D81" s="12"/>
      <c r="H81" s="145"/>
      <c r="I81" s="145"/>
      <c r="J81" s="145"/>
      <c r="K81" s="145"/>
    </row>
    <row r="82" spans="1:11">
      <c r="A82" s="149"/>
      <c r="B82" s="145"/>
      <c r="C82" s="12"/>
      <c r="D82" s="12"/>
      <c r="H82" s="145"/>
      <c r="I82" s="145"/>
      <c r="J82" s="145"/>
      <c r="K82" s="145"/>
    </row>
    <row r="83" spans="1:11">
      <c r="A83" s="149"/>
      <c r="B83" s="145"/>
      <c r="C83" s="12"/>
      <c r="D83" s="12"/>
      <c r="H83" s="145"/>
      <c r="I83" s="145"/>
      <c r="J83" s="145"/>
      <c r="K83" s="145"/>
    </row>
    <row r="84" spans="1:11">
      <c r="A84" s="149"/>
      <c r="B84" s="145"/>
      <c r="C84" s="12"/>
      <c r="D84" s="12"/>
      <c r="H84" s="145"/>
      <c r="I84" s="145"/>
      <c r="J84" s="145"/>
      <c r="K84" s="145"/>
    </row>
    <row r="85" spans="1:11">
      <c r="A85" s="149"/>
      <c r="B85" s="145"/>
      <c r="C85" s="12"/>
      <c r="D85" s="12"/>
      <c r="H85" s="145"/>
      <c r="I85" s="145"/>
      <c r="J85" s="145"/>
      <c r="K85" s="145"/>
    </row>
    <row r="86" spans="1:11">
      <c r="A86" s="22"/>
      <c r="C86" s="12"/>
      <c r="D86" s="12"/>
    </row>
    <row r="87" spans="1:11">
      <c r="A87" s="22"/>
      <c r="C87" s="12"/>
      <c r="D87" s="12"/>
    </row>
    <row r="88" spans="1:11">
      <c r="A88" s="22"/>
      <c r="C88" s="12"/>
      <c r="D88" s="12"/>
    </row>
    <row r="89" spans="1:11">
      <c r="A89" s="22"/>
      <c r="C89" s="12"/>
      <c r="D89" s="12"/>
    </row>
    <row r="90" spans="1:11">
      <c r="A90" s="22"/>
      <c r="C90" s="12"/>
      <c r="D90" s="12"/>
    </row>
    <row r="91" spans="1:11">
      <c r="A91" s="22"/>
      <c r="C91" s="12"/>
      <c r="D91" s="12"/>
    </row>
    <row r="92" spans="1:11">
      <c r="A92" s="22"/>
      <c r="C92" s="12"/>
      <c r="D92" s="12"/>
    </row>
    <row r="93" spans="1:11">
      <c r="A93" s="22"/>
      <c r="C93" s="12"/>
      <c r="D93" s="12"/>
    </row>
    <row r="94" spans="1:11">
      <c r="A94" s="22"/>
      <c r="C94" s="12"/>
      <c r="D94" s="12"/>
    </row>
    <row r="95" spans="1:11">
      <c r="A95" s="22"/>
    </row>
    <row r="96" spans="1:1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</sheetData>
  <mergeCells count="11">
    <mergeCell ref="U17:U18"/>
    <mergeCell ref="U29:U30"/>
    <mergeCell ref="U9:U10"/>
    <mergeCell ref="U11:U12"/>
    <mergeCell ref="U13:U14"/>
    <mergeCell ref="U15:U16"/>
    <mergeCell ref="U19:U20"/>
    <mergeCell ref="U21:U22"/>
    <mergeCell ref="U23:U24"/>
    <mergeCell ref="U25:U26"/>
    <mergeCell ref="U27:U28"/>
  </mergeCells>
  <hyperlinks>
    <hyperlink ref="A1" location="Índice!A1" display="Voltar" xr:uid="{84D0ABB4-90A9-4E46-BA6C-3CB922E5E41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756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4</Ordem>
  </documentManagement>
</p:properties>
</file>

<file path=customXml/itemProps1.xml><?xml version="1.0" encoding="utf-8"?>
<ds:datastoreItem xmlns:ds="http://schemas.openxmlformats.org/officeDocument/2006/customXml" ds:itemID="{3553CFC2-5CB6-4848-96B9-87AA914015BF}"/>
</file>

<file path=customXml/itemProps2.xml><?xml version="1.0" encoding="utf-8"?>
<ds:datastoreItem xmlns:ds="http://schemas.openxmlformats.org/officeDocument/2006/customXml" ds:itemID="{2DF5E1AB-8A0B-4938-A3AA-E764514C2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C9D54-72F0-441E-AF18-67A22FE257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57</vt:i4>
      </vt:variant>
      <vt:variant>
        <vt:lpstr>Intervalos Nomeados</vt:lpstr>
      </vt:variant>
      <vt:variant>
        <vt:i4>191</vt:i4>
      </vt:variant>
    </vt:vector>
  </HeadingPairs>
  <TitlesOfParts>
    <vt:vector size="248" baseType="lpstr">
      <vt:lpstr>Índice</vt:lpstr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A-10</vt:lpstr>
      <vt:lpstr>A-11</vt:lpstr>
      <vt:lpstr>A-12</vt:lpstr>
      <vt:lpstr>A-13</vt:lpstr>
      <vt:lpstr>A-14</vt:lpstr>
      <vt:lpstr>A-15</vt:lpstr>
      <vt:lpstr>A-16</vt:lpstr>
      <vt:lpstr>A-17</vt:lpstr>
      <vt:lpstr>A-18</vt:lpstr>
      <vt:lpstr>A-19</vt:lpstr>
      <vt:lpstr>A-20</vt:lpstr>
      <vt:lpstr>A-21</vt:lpstr>
      <vt:lpstr>A-22</vt:lpstr>
      <vt:lpstr>A-23</vt:lpstr>
      <vt:lpstr>A-24</vt:lpstr>
      <vt:lpstr>A-25</vt:lpstr>
      <vt:lpstr>A-26</vt:lpstr>
      <vt:lpstr>A-27</vt:lpstr>
      <vt:lpstr>A-28</vt:lpstr>
      <vt:lpstr>A-29</vt:lpstr>
      <vt:lpstr>A-30</vt:lpstr>
      <vt:lpstr>A-31</vt:lpstr>
      <vt:lpstr>A-32</vt:lpstr>
      <vt:lpstr>A-33</vt:lpstr>
      <vt:lpstr>A-34</vt:lpstr>
      <vt:lpstr>A-35</vt:lpstr>
      <vt:lpstr>A-36</vt:lpstr>
      <vt:lpstr>A-37</vt:lpstr>
      <vt:lpstr>A-38</vt:lpstr>
      <vt:lpstr>A-39</vt:lpstr>
      <vt:lpstr>A-40</vt:lpstr>
      <vt:lpstr>A-41</vt:lpstr>
      <vt:lpstr>A-42</vt:lpstr>
      <vt:lpstr>A-43</vt:lpstr>
      <vt:lpstr>A-44</vt:lpstr>
      <vt:lpstr>A-45</vt:lpstr>
      <vt:lpstr>A-46</vt:lpstr>
      <vt:lpstr>A-47</vt:lpstr>
      <vt:lpstr>A-48</vt:lpstr>
      <vt:lpstr>A-49</vt:lpstr>
      <vt:lpstr>A-50</vt:lpstr>
      <vt:lpstr>A-51</vt:lpstr>
      <vt:lpstr>A-52</vt:lpstr>
      <vt:lpstr>A-53</vt:lpstr>
      <vt:lpstr>A-54</vt:lpstr>
      <vt:lpstr>A-55</vt:lpstr>
      <vt:lpstr>A-56</vt:lpstr>
      <vt:lpstr>'A-21'!_Ref11750161</vt:lpstr>
      <vt:lpstr>'A-22'!_Ref11750161</vt:lpstr>
      <vt:lpstr>'A-23'!_Ref11750161</vt:lpstr>
      <vt:lpstr>'A-25'!_Ref11750161</vt:lpstr>
      <vt:lpstr>'A-26'!_Ref11750161</vt:lpstr>
      <vt:lpstr>'A-27'!_Ref11750161</vt:lpstr>
      <vt:lpstr>'A-28'!_Ref11750161</vt:lpstr>
      <vt:lpstr>'A-29'!_Ref11750161</vt:lpstr>
      <vt:lpstr>'A-30'!_Ref11750161</vt:lpstr>
      <vt:lpstr>'A-31'!_Ref11750161</vt:lpstr>
      <vt:lpstr>'A-32'!_Ref11750161</vt:lpstr>
      <vt:lpstr>'A-34'!_Ref11750161</vt:lpstr>
      <vt:lpstr>'A-35'!_Ref11750161</vt:lpstr>
      <vt:lpstr>'A-37'!_Ref11750161</vt:lpstr>
      <vt:lpstr>'A-38'!_Ref11750161</vt:lpstr>
      <vt:lpstr>'A-39'!_Ref11750161</vt:lpstr>
      <vt:lpstr>'A-40'!_Ref11750161</vt:lpstr>
      <vt:lpstr>'A-41'!_Ref11750161</vt:lpstr>
      <vt:lpstr>'A-42'!_Ref11750161</vt:lpstr>
      <vt:lpstr>'A-43'!_Ref11750161</vt:lpstr>
      <vt:lpstr>'A-45'!_Ref11750161</vt:lpstr>
      <vt:lpstr>'A-46'!_Ref11750161</vt:lpstr>
      <vt:lpstr>'A-47'!_Ref11750161</vt:lpstr>
      <vt:lpstr>'A-48'!_Ref11750161</vt:lpstr>
      <vt:lpstr>'A-49'!_Ref11750161</vt:lpstr>
      <vt:lpstr>'A-50'!_Ref11750161</vt:lpstr>
      <vt:lpstr>'A-51'!_Ref11750161</vt:lpstr>
      <vt:lpstr>'A-52'!_Ref11750161</vt:lpstr>
      <vt:lpstr>'A-53'!_Ref11750161</vt:lpstr>
      <vt:lpstr>'A-54'!_Ref11750161</vt:lpstr>
      <vt:lpstr>'A-55'!_Ref11750161</vt:lpstr>
      <vt:lpstr>'A-56'!_Ref11750161</vt:lpstr>
      <vt:lpstr>'A-8'!_Ref11750161</vt:lpstr>
      <vt:lpstr>'A-22'!_Ref11750187</vt:lpstr>
      <vt:lpstr>'A-23'!_Ref11750187</vt:lpstr>
      <vt:lpstr>'A-25'!_Ref11750187</vt:lpstr>
      <vt:lpstr>'A-26'!_Ref11750187</vt:lpstr>
      <vt:lpstr>'A-27'!_Ref11750187</vt:lpstr>
      <vt:lpstr>'A-28'!_Ref11750187</vt:lpstr>
      <vt:lpstr>'A-29'!_Ref11750187</vt:lpstr>
      <vt:lpstr>'A-30'!_Ref11750187</vt:lpstr>
      <vt:lpstr>'A-31'!_Ref11750187</vt:lpstr>
      <vt:lpstr>'A-32'!_Ref11750187</vt:lpstr>
      <vt:lpstr>'A-34'!_Ref11750187</vt:lpstr>
      <vt:lpstr>'A-35'!_Ref11750187</vt:lpstr>
      <vt:lpstr>'A-37'!_Ref11750187</vt:lpstr>
      <vt:lpstr>'A-38'!_Ref11750187</vt:lpstr>
      <vt:lpstr>'A-39'!_Ref11750187</vt:lpstr>
      <vt:lpstr>'A-40'!_Ref11750187</vt:lpstr>
      <vt:lpstr>'A-41'!_Ref11750187</vt:lpstr>
      <vt:lpstr>'A-42'!_Ref11750187</vt:lpstr>
      <vt:lpstr>'A-43'!_Ref11750187</vt:lpstr>
      <vt:lpstr>'A-45'!_Ref11750187</vt:lpstr>
      <vt:lpstr>'A-46'!_Ref11750187</vt:lpstr>
      <vt:lpstr>'A-47'!_Ref11750187</vt:lpstr>
      <vt:lpstr>'A-48'!_Ref11750187</vt:lpstr>
      <vt:lpstr>'A-49'!_Ref11750187</vt:lpstr>
      <vt:lpstr>'A-50'!_Ref11750187</vt:lpstr>
      <vt:lpstr>'A-51'!_Ref11750187</vt:lpstr>
      <vt:lpstr>'A-52'!_Ref11750187</vt:lpstr>
      <vt:lpstr>'A-53'!_Ref11750187</vt:lpstr>
      <vt:lpstr>'A-54'!_Ref11750187</vt:lpstr>
      <vt:lpstr>'A-55'!_Ref11750187</vt:lpstr>
      <vt:lpstr>'A-56'!_Ref11750187</vt:lpstr>
      <vt:lpstr>'A-8'!_Ref11750187</vt:lpstr>
      <vt:lpstr>Índice!_Ref11771521</vt:lpstr>
      <vt:lpstr>'A-26'!_Ref38616215</vt:lpstr>
      <vt:lpstr>'A-27'!_Ref38616215</vt:lpstr>
      <vt:lpstr>'A-35'!_Ref38616215</vt:lpstr>
      <vt:lpstr>'A-38'!_Ref38616215</vt:lpstr>
      <vt:lpstr>'A-39'!_Ref38616215</vt:lpstr>
      <vt:lpstr>'A-40'!_Ref38616215</vt:lpstr>
      <vt:lpstr>'A-41'!_Ref38616215</vt:lpstr>
      <vt:lpstr>'A-42'!_Ref38616215</vt:lpstr>
      <vt:lpstr>'A-43'!_Ref38616215</vt:lpstr>
      <vt:lpstr>'A-45'!_Ref38616215</vt:lpstr>
      <vt:lpstr>'A-46'!_Ref38616215</vt:lpstr>
      <vt:lpstr>'A-47'!_Ref38616215</vt:lpstr>
      <vt:lpstr>'A-48'!_Ref38616215</vt:lpstr>
      <vt:lpstr>'A-49'!_Ref38616215</vt:lpstr>
      <vt:lpstr>'A-50'!_Ref38616215</vt:lpstr>
      <vt:lpstr>'A-51'!_Ref38616215</vt:lpstr>
      <vt:lpstr>'A-52'!_Ref38616215</vt:lpstr>
      <vt:lpstr>'A-53'!_Ref38616215</vt:lpstr>
      <vt:lpstr>'A-54'!_Ref38616215</vt:lpstr>
      <vt:lpstr>'A-55'!_Ref38616215</vt:lpstr>
      <vt:lpstr>'A-56'!_Ref38616215</vt:lpstr>
      <vt:lpstr>'A-46'!_Ref39585668</vt:lpstr>
      <vt:lpstr>'A-26'!_Ref414639940</vt:lpstr>
      <vt:lpstr>'A-27'!_Ref414639940</vt:lpstr>
      <vt:lpstr>'A-35'!_Ref414639940</vt:lpstr>
      <vt:lpstr>'A-41'!_Ref414639940</vt:lpstr>
      <vt:lpstr>'A-42'!_Ref414639940</vt:lpstr>
      <vt:lpstr>'A-43'!_Ref414639940</vt:lpstr>
      <vt:lpstr>'A-45'!_Ref414639940</vt:lpstr>
      <vt:lpstr>'A-46'!_Ref414639940</vt:lpstr>
      <vt:lpstr>'A-47'!_Ref414639940</vt:lpstr>
      <vt:lpstr>'A-48'!_Ref414639940</vt:lpstr>
      <vt:lpstr>'A-49'!_Ref414639940</vt:lpstr>
      <vt:lpstr>'A-50'!_Ref414639940</vt:lpstr>
      <vt:lpstr>'A-51'!_Ref414639940</vt:lpstr>
      <vt:lpstr>'A-52'!_Ref414639940</vt:lpstr>
      <vt:lpstr>'A-53'!_Ref414639940</vt:lpstr>
      <vt:lpstr>'A-54'!_Ref414639940</vt:lpstr>
      <vt:lpstr>'A-55'!_Ref414639940</vt:lpstr>
      <vt:lpstr>'A-56'!_Ref414639940</vt:lpstr>
      <vt:lpstr>'A-25'!_Ref414969817</vt:lpstr>
      <vt:lpstr>'A-6'!_Ref416179262</vt:lpstr>
      <vt:lpstr>'A-11'!_Ref416179298</vt:lpstr>
      <vt:lpstr>'A-13'!_Ref416179311</vt:lpstr>
      <vt:lpstr>'A-14'!_Ref416179327</vt:lpstr>
      <vt:lpstr>'A-10'!_Ref416179516</vt:lpstr>
      <vt:lpstr>'A-9'!_Ref416179516</vt:lpstr>
      <vt:lpstr>'A-26'!_Ref419210832</vt:lpstr>
      <vt:lpstr>'A-27'!_Ref419210832</vt:lpstr>
      <vt:lpstr>'A-30'!_Ref419210832</vt:lpstr>
      <vt:lpstr>'A-34'!_Ref419210832</vt:lpstr>
      <vt:lpstr>'A-35'!_Ref419210832</vt:lpstr>
      <vt:lpstr>'A-37'!_Ref419210832</vt:lpstr>
      <vt:lpstr>'A-38'!_Ref419210832</vt:lpstr>
      <vt:lpstr>'A-39'!_Ref419210832</vt:lpstr>
      <vt:lpstr>'A-40'!_Ref419210832</vt:lpstr>
      <vt:lpstr>'A-41'!_Ref419210832</vt:lpstr>
      <vt:lpstr>'A-42'!_Ref419210832</vt:lpstr>
      <vt:lpstr>'A-43'!_Ref419210832</vt:lpstr>
      <vt:lpstr>'A-45'!_Ref419210832</vt:lpstr>
      <vt:lpstr>'A-46'!_Ref419210832</vt:lpstr>
      <vt:lpstr>'A-47'!_Ref419210832</vt:lpstr>
      <vt:lpstr>'A-48'!_Ref419210832</vt:lpstr>
      <vt:lpstr>'A-49'!_Ref419210832</vt:lpstr>
      <vt:lpstr>'A-50'!_Ref419210832</vt:lpstr>
      <vt:lpstr>'A-51'!_Ref419210832</vt:lpstr>
      <vt:lpstr>'A-52'!_Ref419210832</vt:lpstr>
      <vt:lpstr>'A-53'!_Ref419210832</vt:lpstr>
      <vt:lpstr>'A-54'!_Ref419210832</vt:lpstr>
      <vt:lpstr>'A-55'!_Ref419210832</vt:lpstr>
      <vt:lpstr>'A-56'!_Ref419210832</vt:lpstr>
      <vt:lpstr>'A-8'!_Ref419210832</vt:lpstr>
      <vt:lpstr>Índice!_Ref44346475</vt:lpstr>
      <vt:lpstr>'A-31'!_Ref444769674</vt:lpstr>
      <vt:lpstr>'A-32'!_Ref444769674</vt:lpstr>
      <vt:lpstr>'A-15'!_Ref479760941</vt:lpstr>
      <vt:lpstr>'A-18'!_Ref482088035</vt:lpstr>
      <vt:lpstr>'A-19'!_Ref482088048</vt:lpstr>
      <vt:lpstr>'A-17'!_Ref483921005</vt:lpstr>
      <vt:lpstr>'A-12'!_Ref484099929</vt:lpstr>
      <vt:lpstr>Índice!_Ref515355743</vt:lpstr>
      <vt:lpstr>'A-20'!_Ref515905412</vt:lpstr>
      <vt:lpstr>'A-21'!_Ref515905412</vt:lpstr>
      <vt:lpstr>'A-22'!_Ref515905412</vt:lpstr>
      <vt:lpstr>'A-23'!_Ref515905412</vt:lpstr>
      <vt:lpstr>'A-25'!_Ref515905412</vt:lpstr>
      <vt:lpstr>'A-26'!_Ref515905412</vt:lpstr>
      <vt:lpstr>'A-27'!_Ref515905412</vt:lpstr>
      <vt:lpstr>'A-28'!_Ref515905412</vt:lpstr>
      <vt:lpstr>'A-29'!_Ref515905412</vt:lpstr>
      <vt:lpstr>'A-30'!_Ref515905412</vt:lpstr>
      <vt:lpstr>'A-31'!_Ref515905412</vt:lpstr>
      <vt:lpstr>'A-32'!_Ref515905412</vt:lpstr>
      <vt:lpstr>'A-34'!_Ref515905412</vt:lpstr>
      <vt:lpstr>'A-35'!_Ref515905412</vt:lpstr>
      <vt:lpstr>'A-37'!_Ref515905412</vt:lpstr>
      <vt:lpstr>'A-38'!_Ref515905412</vt:lpstr>
      <vt:lpstr>'A-39'!_Ref515905412</vt:lpstr>
      <vt:lpstr>'A-40'!_Ref515905412</vt:lpstr>
      <vt:lpstr>'A-41'!_Ref515905412</vt:lpstr>
      <vt:lpstr>'A-42'!_Ref515905412</vt:lpstr>
      <vt:lpstr>'A-43'!_Ref515905412</vt:lpstr>
      <vt:lpstr>'A-45'!_Ref515905412</vt:lpstr>
      <vt:lpstr>'A-46'!_Ref515905412</vt:lpstr>
      <vt:lpstr>'A-47'!_Ref515905412</vt:lpstr>
      <vt:lpstr>'A-48'!_Ref515905412</vt:lpstr>
      <vt:lpstr>'A-49'!_Ref515905412</vt:lpstr>
      <vt:lpstr>'A-50'!_Ref515905412</vt:lpstr>
      <vt:lpstr>'A-51'!_Ref515905412</vt:lpstr>
      <vt:lpstr>'A-52'!_Ref515905412</vt:lpstr>
      <vt:lpstr>'A-53'!_Ref515905412</vt:lpstr>
      <vt:lpstr>'A-54'!_Ref515905412</vt:lpstr>
      <vt:lpstr>'A-55'!_Ref515905412</vt:lpstr>
      <vt:lpstr>'A-56'!_Ref515905412</vt:lpstr>
      <vt:lpstr>'A-8'!_Ref515905412</vt:lpstr>
      <vt:lpstr>Índice!_Ref65601466</vt:lpstr>
      <vt:lpstr>Índice!_Ref65677600</vt:lpstr>
      <vt:lpstr>Índice!_Ref65749564</vt:lpstr>
      <vt:lpstr>Índice!_Ref75950553</vt:lpstr>
      <vt:lpstr>'A-7'!_Ref7775031</vt:lpstr>
      <vt:lpstr>Índice!_Ref9848671</vt:lpstr>
      <vt:lpstr>Índice!_Ref9849419</vt:lpstr>
      <vt:lpstr>Título</vt:lpstr>
      <vt:lpstr>Título_ACBio</vt:lpstr>
      <vt:lpstr>Título1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Baixe os dados abertos - Análise de Conjuntura dos Biocombustíveis 2022</dc:title>
  <dc:subject/>
  <dc:creator/>
  <cp:keywords/>
  <dc:description/>
  <cp:lastModifiedBy/>
  <cp:revision/>
  <dcterms:created xsi:type="dcterms:W3CDTF">2006-09-16T00:00:00Z</dcterms:created>
  <dcterms:modified xsi:type="dcterms:W3CDTF">2023-08-10T20:10:38Z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9a6140d68b344f3c9c540f20c36b5cba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